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i Duc Trung 2025\XTTM\Ho tro tieu thu\"/>
    </mc:Choice>
  </mc:AlternateContent>
  <xr:revisionPtr revIDLastSave="0" documentId="8_{6C2E108B-E5B0-4EE7-B6D0-5E53BA8B68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1" l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E45" i="1"/>
  <c r="E44" i="1"/>
  <c r="E43" i="1"/>
  <c r="E42" i="1"/>
  <c r="E41" i="1"/>
  <c r="D37" i="1"/>
  <c r="D36" i="1"/>
  <c r="D35" i="1"/>
  <c r="D34" i="1"/>
  <c r="D33" i="1"/>
  <c r="D32" i="1"/>
  <c r="D31" i="1"/>
  <c r="D30" i="1"/>
  <c r="D29" i="1"/>
  <c r="D27" i="1"/>
  <c r="E26" i="1"/>
  <c r="D26" i="1" s="1"/>
  <c r="D25" i="1"/>
  <c r="E24" i="1"/>
  <c r="D24" i="1"/>
  <c r="E23" i="1"/>
  <c r="D23" i="1"/>
  <c r="E22" i="1"/>
  <c r="D22" i="1"/>
  <c r="E21" i="1"/>
  <c r="D21" i="1" s="1"/>
  <c r="E20" i="1"/>
  <c r="D20" i="1"/>
  <c r="E19" i="1"/>
  <c r="D19" i="1"/>
  <c r="E18" i="1"/>
  <c r="D18" i="1"/>
  <c r="D17" i="1"/>
  <c r="E16" i="1"/>
  <c r="D16" i="1" s="1"/>
  <c r="D15" i="1"/>
  <c r="E14" i="1"/>
  <c r="D14" i="1" s="1"/>
  <c r="E13" i="1"/>
  <c r="D13" i="1"/>
  <c r="D12" i="1"/>
  <c r="E11" i="1"/>
  <c r="D11" i="1" s="1"/>
  <c r="D10" i="1"/>
  <c r="E9" i="1"/>
  <c r="D9" i="1"/>
  <c r="E8" i="1"/>
  <c r="D8" i="1"/>
  <c r="E7" i="1"/>
  <c r="D7" i="1"/>
  <c r="E55" i="1" l="1"/>
  <c r="E46" i="1"/>
  <c r="D46" i="1"/>
  <c r="D40" i="1"/>
  <c r="E38" i="1"/>
  <c r="D38" i="1"/>
  <c r="E28" i="1"/>
  <c r="D55" i="1" l="1"/>
  <c r="E40" i="1" l="1"/>
  <c r="E6" i="1"/>
  <c r="D28" i="1"/>
  <c r="D6" i="1"/>
  <c r="D98" i="1" l="1"/>
</calcChain>
</file>

<file path=xl/sharedStrings.xml><?xml version="1.0" encoding="utf-8"?>
<sst xmlns="http://schemas.openxmlformats.org/spreadsheetml/2006/main" count="401" uniqueCount="173">
  <si>
    <t xml:space="preserve">HUYỆN GIA BÌNH </t>
  </si>
  <si>
    <t>TT</t>
  </si>
  <si>
    <t>Hộ trồng cà rốt</t>
  </si>
  <si>
    <t>Địa chỉ</t>
  </si>
  <si>
    <t>Số điện thoại</t>
  </si>
  <si>
    <t>Ghi chú (thời điểm thu hoạch)</t>
  </si>
  <si>
    <t>I</t>
  </si>
  <si>
    <t>Xã Thái Bảo</t>
  </si>
  <si>
    <t>Nguyễn Hữu Phượng</t>
  </si>
  <si>
    <t>Tân Hương, Thái Bảo</t>
  </si>
  <si>
    <t>14/02/2025</t>
  </si>
  <si>
    <t>Nguyễn Văn Đức</t>
  </si>
  <si>
    <t>Cẩm Giàng , Hải Dương</t>
  </si>
  <si>
    <t>Nguyễn Văn Hiệu</t>
  </si>
  <si>
    <t>Nguyễn Thị Luyến</t>
  </si>
  <si>
    <t>Nguyễn Bá Khởi</t>
  </si>
  <si>
    <t>Vạn Ty, Thái Bảo</t>
  </si>
  <si>
    <t>0913065138</t>
  </si>
  <si>
    <t>Nguyễn Văn Khảm</t>
  </si>
  <si>
    <t>0978511693</t>
  </si>
  <si>
    <t>Nguyễn Thị Thơm</t>
  </si>
  <si>
    <t>0975781516</t>
  </si>
  <si>
    <t>Nguyễn Thị Tựa</t>
  </si>
  <si>
    <t>0984463160</t>
  </si>
  <si>
    <t>Nguyễn Đức Kỳ</t>
  </si>
  <si>
    <t>0988815366</t>
  </si>
  <si>
    <t>Nguyễn Văn Vững</t>
  </si>
  <si>
    <t>Nguyễn Văn Khoa</t>
  </si>
  <si>
    <t>0977796392</t>
  </si>
  <si>
    <t>Trần Văn Đại</t>
  </si>
  <si>
    <t>Nguyễn Thị Mải</t>
  </si>
  <si>
    <t>Nguyễn Văn Vũ</t>
  </si>
  <si>
    <t>Vũ Hồng Ánh</t>
  </si>
  <si>
    <t>Nguyễn Văn Đông</t>
  </si>
  <si>
    <t>Nguyễn Văn San</t>
  </si>
  <si>
    <t>0375.543.204</t>
  </si>
  <si>
    <t>Nguyễn Văn Mười</t>
  </si>
  <si>
    <t>0374.473.847</t>
  </si>
  <si>
    <t>Nguyễn Văn Thao</t>
  </si>
  <si>
    <t>Nguyễn Văn Giang</t>
  </si>
  <si>
    <t>0972.615.444</t>
  </si>
  <si>
    <t>II</t>
  </si>
  <si>
    <t>Xã Vạn Ninh</t>
  </si>
  <si>
    <t>Cao Thọ</t>
  </si>
  <si>
    <t>Đặng Danh Thể (Sức)</t>
  </si>
  <si>
    <t>Nguyễn Văn Nhân</t>
  </si>
  <si>
    <t>Nguyễn Văn Lành (Lự)</t>
  </si>
  <si>
    <t>Thọ Ninh</t>
  </si>
  <si>
    <t>Nguyễn Thị Mai (Tâm)</t>
  </si>
  <si>
    <t>Tiểu Than</t>
  </si>
  <si>
    <t>Hà Thế An</t>
  </si>
  <si>
    <t>Nguyễn Văn Hãn</t>
  </si>
  <si>
    <t>Nguyễn Đức Lai</t>
  </si>
  <si>
    <t>Nguyễn Văn Hướng</t>
  </si>
  <si>
    <t>Xuân Dương</t>
  </si>
  <si>
    <t>0979668235</t>
  </si>
  <si>
    <t>0968692109</t>
  </si>
  <si>
    <t>0962152757</t>
  </si>
  <si>
    <t>0977715011</t>
  </si>
  <si>
    <t>0983019278</t>
  </si>
  <si>
    <t>0989536151</t>
  </si>
  <si>
    <t>0795163166</t>
  </si>
  <si>
    <t>0966805806</t>
  </si>
  <si>
    <t>0987422821</t>
  </si>
  <si>
    <t>III</t>
  </si>
  <si>
    <t>Xã Song Giang</t>
  </si>
  <si>
    <t>IV</t>
  </si>
  <si>
    <t>Xã Giang Sơn</t>
  </si>
  <si>
    <t>Lê Thế Lụt</t>
  </si>
  <si>
    <t>Tiêu Xá, Giang Sơn</t>
  </si>
  <si>
    <t>97,5</t>
  </si>
  <si>
    <t>Phạm Văn Hùng</t>
  </si>
  <si>
    <t>Nguyễn Bật Trung</t>
  </si>
  <si>
    <t>Nguyễn Văn Hóa</t>
  </si>
  <si>
    <t>Phạm Văn Sự</t>
  </si>
  <si>
    <t>15-23/02/2025</t>
  </si>
  <si>
    <t>15-25/02/2025</t>
  </si>
  <si>
    <t>20-28/02/2025</t>
  </si>
  <si>
    <t>Đào Ích Thình</t>
  </si>
  <si>
    <t>Chi Nhị - Song Giang</t>
  </si>
  <si>
    <t>4 triệu/sào</t>
  </si>
  <si>
    <t>0936716366</t>
  </si>
  <si>
    <t>0964765180</t>
  </si>
  <si>
    <t>0348485939</t>
  </si>
  <si>
    <t>0982853682</t>
  </si>
  <si>
    <t>0971228078</t>
  </si>
  <si>
    <t>0968496895</t>
  </si>
  <si>
    <t>V</t>
  </si>
  <si>
    <t>Xã Cao Đức</t>
  </si>
  <si>
    <t>HTX Lớ (Đại Trung)</t>
  </si>
  <si>
    <t>HTX Gốm</t>
  </si>
  <si>
    <t>HTX Đình Than</t>
  </si>
  <si>
    <t>HTX Trại Than</t>
  </si>
  <si>
    <t>HTX Văn Than</t>
  </si>
  <si>
    <t>HTX Tân Tiến</t>
  </si>
  <si>
    <t>HTX Kênh Phố</t>
  </si>
  <si>
    <t>HTX Mỹ Lộc</t>
  </si>
  <si>
    <t>T2/2025</t>
  </si>
  <si>
    <t>VI</t>
  </si>
  <si>
    <t>Xã Đại Lai</t>
  </si>
  <si>
    <t>Nguyễn Sỹ Hải</t>
  </si>
  <si>
    <t xml:space="preserve"> Bãi T Thành</t>
  </si>
  <si>
    <t xml:space="preserve">phạm Văn Khoái </t>
  </si>
  <si>
    <t>Phạm Trọng Toàn</t>
  </si>
  <si>
    <t xml:space="preserve"> Phùng Văn Loan </t>
  </si>
  <si>
    <t xml:space="preserve">Hoàng Văn Hà </t>
  </si>
  <si>
    <t xml:space="preserve">Hoàng Văn Ninh </t>
  </si>
  <si>
    <t>Phạm Văn Ngơi</t>
  </si>
  <si>
    <t xml:space="preserve">Nguyễn Văn Khôi </t>
  </si>
  <si>
    <t>Nguyễn Sỹ Khoái</t>
  </si>
  <si>
    <t xml:space="preserve">Phạm Trọng Giót </t>
  </si>
  <si>
    <t>Nguyễn Văn Phấn</t>
  </si>
  <si>
    <t>Nguyễn Sỹ Viễn</t>
  </si>
  <si>
    <t xml:space="preserve">Trần văn Viện </t>
  </si>
  <si>
    <t>Nguyễn Thế Cường</t>
  </si>
  <si>
    <t xml:space="preserve">Bãi Đại lai </t>
  </si>
  <si>
    <t>Nguyễn Văn Đận</t>
  </si>
  <si>
    <t xml:space="preserve"> Trần Văn Nhiệm </t>
  </si>
  <si>
    <t xml:space="preserve"> Trần Nguyễn Tưởng </t>
  </si>
  <si>
    <t xml:space="preserve">Phùng Đức Hòa </t>
  </si>
  <si>
    <t xml:space="preserve">Nguyễn Văn Tiến </t>
  </si>
  <si>
    <t xml:space="preserve">Nguyễn Bá Thịnh </t>
  </si>
  <si>
    <t xml:space="preserve">Nguyễn Bá Sơn </t>
  </si>
  <si>
    <t xml:space="preserve"> Đỗ Văn Quân </t>
  </si>
  <si>
    <t xml:space="preserve"> Đỗ Thị Quyết </t>
  </si>
  <si>
    <t xml:space="preserve"> Nguyễn Văn Bền </t>
  </si>
  <si>
    <t xml:space="preserve">Nguyễn Văn Khảm </t>
  </si>
  <si>
    <t xml:space="preserve">Nguyễn bá Phương </t>
  </si>
  <si>
    <t xml:space="preserve">Phạm Đức Đàn </t>
  </si>
  <si>
    <t xml:space="preserve"> Đỗ Thị Lan </t>
  </si>
  <si>
    <t xml:space="preserve">Nguyễn Bá Long </t>
  </si>
  <si>
    <t xml:space="preserve"> Nguyễn Văn Khôi </t>
  </si>
  <si>
    <t xml:space="preserve">Bãi Huề Đông </t>
  </si>
  <si>
    <t xml:space="preserve">Nguyễn Văn Vững </t>
  </si>
  <si>
    <t>Phạm Văn Quế</t>
  </si>
  <si>
    <t xml:space="preserve"> Nguyễn Văn Dũng </t>
  </si>
  <si>
    <t xml:space="preserve">Nguyễn Văn Bình </t>
  </si>
  <si>
    <t xml:space="preserve">Nguyễn Văn Vũ </t>
  </si>
  <si>
    <t>Phạm An Khu</t>
  </si>
  <si>
    <t xml:space="preserve">Nguyễn Văn Hà </t>
  </si>
  <si>
    <t xml:space="preserve">Bãi  P. Triện </t>
  </si>
  <si>
    <t xml:space="preserve"> Đào Thanh Hưng </t>
  </si>
  <si>
    <t xml:space="preserve">Nguyễn  Văn Vui </t>
  </si>
  <si>
    <t xml:space="preserve"> Hoàng Văn Nam </t>
  </si>
  <si>
    <t xml:space="preserve">Nguyễn Văn Điền </t>
  </si>
  <si>
    <t>DANH SÁCH CÁC HỘ NÔNG DÂN, HTX TRỒNG CÀ RỐT</t>
  </si>
  <si>
    <t>Nguyễn Hữu Bình</t>
  </si>
  <si>
    <t>Hạp Tiến Lâm</t>
  </si>
  <si>
    <t>Nguyễn Trung Huê</t>
  </si>
  <si>
    <t>Nguyễn Trọng Đệ</t>
  </si>
  <si>
    <t>Vũ Bá Thân</t>
  </si>
  <si>
    <t>Nguyễn Văn Hường</t>
  </si>
  <si>
    <t>Nguyễn Bá Vượng</t>
  </si>
  <si>
    <t>Nguyễn Tuấn Việt</t>
  </si>
  <si>
    <t>14/2/2025 - 14/3/2025</t>
  </si>
  <si>
    <t>T2-T3/2025</t>
  </si>
  <si>
    <t>2,8tr/sào</t>
  </si>
  <si>
    <t>3000đ/kg</t>
  </si>
  <si>
    <t>Giá dự kiến đang tiêu thụ hiện tại(đ/1kg)</t>
  </si>
  <si>
    <t>2-3000đ/kg</t>
  </si>
  <si>
    <t>Tổng Cộng</t>
  </si>
  <si>
    <t>Sản lượng          (tấn)</t>
  </si>
  <si>
    <t>Diện tích         (m2)</t>
  </si>
  <si>
    <t>1200-3000đ/kg</t>
  </si>
  <si>
    <t>0981872079</t>
  </si>
  <si>
    <t>0387322272</t>
  </si>
  <si>
    <t>0353420378</t>
  </si>
  <si>
    <t>0965784280</t>
  </si>
  <si>
    <t>0373696030</t>
  </si>
  <si>
    <t>0948760160</t>
  </si>
  <si>
    <t>0976888031</t>
  </si>
  <si>
    <t>0968218064</t>
  </si>
  <si>
    <t>(kèm theo Công văn số         /SCT-QLTM ngày      /02/2025 của Sở Công Thương)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</si>
</sst>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-* #,##0\ _₫_-;\-* #,##0\ _₫_-;_-* &quot;-&quot;??\ _₫_-;_-@_-"/>
    <numFmt numFmtId="166" formatCode="_(* #,##0.0_);_(* \(#,##0.0\);_(* &quot;-&quot;??_);_(@_)"/>
  </numFmts>
  <fonts count="10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3"/>
      <color theme="1"/>
      <name val="Times New Roman"/>
      <family val="1"/>
    </font>
    <font>
      <sz val="13"/>
      <name val="Times New Roman"/>
      <family val="1"/>
    </font>
    <font>
      <b/>
      <sz val="13"/>
      <color theme="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3"/>
      <color rgb="FFFF0000"/>
      <name val="Times New Roman"/>
      <family val="1"/>
    </font>
    <font>
      <b/>
      <sz val="13"/>
      <color rgb="FFFF0000"/>
      <name val="Times New Roman"/>
      <family val="1"/>
    </font>
    <font>
      <i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5" xfId="2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quotePrefix="1" applyFont="1" applyBorder="1" applyAlignment="1">
      <alignment horizontal="center" vertical="center" wrapText="1"/>
    </xf>
    <xf numFmtId="3" fontId="2" fillId="0" borderId="1" xfId="0" quotePrefix="1" applyNumberFormat="1" applyFont="1" applyBorder="1" applyAlignment="1">
      <alignment horizontal="right" vertical="center" wrapText="1"/>
    </xf>
    <xf numFmtId="0" fontId="2" fillId="0" borderId="1" xfId="0" quotePrefix="1" applyFont="1" applyBorder="1" applyAlignment="1">
      <alignment horizontal="right" vertical="center" wrapText="1"/>
    </xf>
    <xf numFmtId="0" fontId="2" fillId="0" borderId="0" xfId="0" quotePrefix="1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4" fontId="2" fillId="0" borderId="1" xfId="1" quotePrefix="1" applyNumberFormat="1" applyFont="1" applyBorder="1" applyAlignment="1">
      <alignment horizontal="right" vertical="center" wrapText="1"/>
    </xf>
    <xf numFmtId="164" fontId="2" fillId="0" borderId="1" xfId="1" quotePrefix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0" fontId="3" fillId="0" borderId="1" xfId="3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3" fillId="0" borderId="1" xfId="1" applyNumberFormat="1" applyFont="1" applyBorder="1" applyAlignment="1">
      <alignment horizontal="right" vertical="center" wrapText="1"/>
    </xf>
    <xf numFmtId="164" fontId="2" fillId="0" borderId="0" xfId="1" applyNumberFormat="1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166" fontId="3" fillId="0" borderId="1" xfId="4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164" fontId="4" fillId="2" borderId="3" xfId="0" applyNumberFormat="1" applyFont="1" applyFill="1" applyBorder="1" applyAlignment="1">
      <alignment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8"/>
  <sheetViews>
    <sheetView tabSelected="1" topLeftCell="A82" workbookViewId="0">
      <selection activeCell="D7" sqref="D7"/>
    </sheetView>
  </sheetViews>
  <sheetFormatPr defaultRowHeight="16.5" x14ac:dyDescent="0.25"/>
  <cols>
    <col min="1" max="1" width="5.25" style="8" customWidth="1"/>
    <col min="2" max="2" width="24.125" style="8" customWidth="1"/>
    <col min="3" max="3" width="23.625" style="8" customWidth="1"/>
    <col min="4" max="4" width="17.75" style="26" customWidth="1"/>
    <col min="5" max="5" width="15" style="26" customWidth="1"/>
    <col min="6" max="6" width="15.875" style="8" customWidth="1"/>
    <col min="7" max="7" width="15.375" style="9" customWidth="1"/>
    <col min="8" max="8" width="18.125" style="8" customWidth="1"/>
    <col min="9" max="256" width="9" style="8"/>
    <col min="257" max="257" width="5.25" style="8" customWidth="1"/>
    <col min="258" max="258" width="24.125" style="8" customWidth="1"/>
    <col min="259" max="259" width="30.875" style="8" customWidth="1"/>
    <col min="260" max="260" width="19.5" style="8" customWidth="1"/>
    <col min="261" max="261" width="17.125" style="8" customWidth="1"/>
    <col min="262" max="262" width="18.625" style="8" bestFit="1" customWidth="1"/>
    <col min="263" max="263" width="24" style="8" customWidth="1"/>
    <col min="264" max="264" width="18.125" style="8" customWidth="1"/>
    <col min="265" max="512" width="9" style="8"/>
    <col min="513" max="513" width="5.25" style="8" customWidth="1"/>
    <col min="514" max="514" width="24.125" style="8" customWidth="1"/>
    <col min="515" max="515" width="30.875" style="8" customWidth="1"/>
    <col min="516" max="516" width="19.5" style="8" customWidth="1"/>
    <col min="517" max="517" width="17.125" style="8" customWidth="1"/>
    <col min="518" max="518" width="18.625" style="8" bestFit="1" customWidth="1"/>
    <col min="519" max="519" width="24" style="8" customWidth="1"/>
    <col min="520" max="520" width="18.125" style="8" customWidth="1"/>
    <col min="521" max="768" width="9" style="8"/>
    <col min="769" max="769" width="5.25" style="8" customWidth="1"/>
    <col min="770" max="770" width="24.125" style="8" customWidth="1"/>
    <col min="771" max="771" width="30.875" style="8" customWidth="1"/>
    <col min="772" max="772" width="19.5" style="8" customWidth="1"/>
    <col min="773" max="773" width="17.125" style="8" customWidth="1"/>
    <col min="774" max="774" width="18.625" style="8" bestFit="1" customWidth="1"/>
    <col min="775" max="775" width="24" style="8" customWidth="1"/>
    <col min="776" max="776" width="18.125" style="8" customWidth="1"/>
    <col min="777" max="1024" width="9" style="8"/>
    <col min="1025" max="1025" width="5.25" style="8" customWidth="1"/>
    <col min="1026" max="1026" width="24.125" style="8" customWidth="1"/>
    <col min="1027" max="1027" width="30.875" style="8" customWidth="1"/>
    <col min="1028" max="1028" width="19.5" style="8" customWidth="1"/>
    <col min="1029" max="1029" width="17.125" style="8" customWidth="1"/>
    <col min="1030" max="1030" width="18.625" style="8" bestFit="1" customWidth="1"/>
    <col min="1031" max="1031" width="24" style="8" customWidth="1"/>
    <col min="1032" max="1032" width="18.125" style="8" customWidth="1"/>
    <col min="1033" max="1280" width="9" style="8"/>
    <col min="1281" max="1281" width="5.25" style="8" customWidth="1"/>
    <col min="1282" max="1282" width="24.125" style="8" customWidth="1"/>
    <col min="1283" max="1283" width="30.875" style="8" customWidth="1"/>
    <col min="1284" max="1284" width="19.5" style="8" customWidth="1"/>
    <col min="1285" max="1285" width="17.125" style="8" customWidth="1"/>
    <col min="1286" max="1286" width="18.625" style="8" bestFit="1" customWidth="1"/>
    <col min="1287" max="1287" width="24" style="8" customWidth="1"/>
    <col min="1288" max="1288" width="18.125" style="8" customWidth="1"/>
    <col min="1289" max="1536" width="9" style="8"/>
    <col min="1537" max="1537" width="5.25" style="8" customWidth="1"/>
    <col min="1538" max="1538" width="24.125" style="8" customWidth="1"/>
    <col min="1539" max="1539" width="30.875" style="8" customWidth="1"/>
    <col min="1540" max="1540" width="19.5" style="8" customWidth="1"/>
    <col min="1541" max="1541" width="17.125" style="8" customWidth="1"/>
    <col min="1542" max="1542" width="18.625" style="8" bestFit="1" customWidth="1"/>
    <col min="1543" max="1543" width="24" style="8" customWidth="1"/>
    <col min="1544" max="1544" width="18.125" style="8" customWidth="1"/>
    <col min="1545" max="1792" width="9" style="8"/>
    <col min="1793" max="1793" width="5.25" style="8" customWidth="1"/>
    <col min="1794" max="1794" width="24.125" style="8" customWidth="1"/>
    <col min="1795" max="1795" width="30.875" style="8" customWidth="1"/>
    <col min="1796" max="1796" width="19.5" style="8" customWidth="1"/>
    <col min="1797" max="1797" width="17.125" style="8" customWidth="1"/>
    <col min="1798" max="1798" width="18.625" style="8" bestFit="1" customWidth="1"/>
    <col min="1799" max="1799" width="24" style="8" customWidth="1"/>
    <col min="1800" max="1800" width="18.125" style="8" customWidth="1"/>
    <col min="1801" max="2048" width="9" style="8"/>
    <col min="2049" max="2049" width="5.25" style="8" customWidth="1"/>
    <col min="2050" max="2050" width="24.125" style="8" customWidth="1"/>
    <col min="2051" max="2051" width="30.875" style="8" customWidth="1"/>
    <col min="2052" max="2052" width="19.5" style="8" customWidth="1"/>
    <col min="2053" max="2053" width="17.125" style="8" customWidth="1"/>
    <col min="2054" max="2054" width="18.625" style="8" bestFit="1" customWidth="1"/>
    <col min="2055" max="2055" width="24" style="8" customWidth="1"/>
    <col min="2056" max="2056" width="18.125" style="8" customWidth="1"/>
    <col min="2057" max="2304" width="9" style="8"/>
    <col min="2305" max="2305" width="5.25" style="8" customWidth="1"/>
    <col min="2306" max="2306" width="24.125" style="8" customWidth="1"/>
    <col min="2307" max="2307" width="30.875" style="8" customWidth="1"/>
    <col min="2308" max="2308" width="19.5" style="8" customWidth="1"/>
    <col min="2309" max="2309" width="17.125" style="8" customWidth="1"/>
    <col min="2310" max="2310" width="18.625" style="8" bestFit="1" customWidth="1"/>
    <col min="2311" max="2311" width="24" style="8" customWidth="1"/>
    <col min="2312" max="2312" width="18.125" style="8" customWidth="1"/>
    <col min="2313" max="2560" width="9" style="8"/>
    <col min="2561" max="2561" width="5.25" style="8" customWidth="1"/>
    <col min="2562" max="2562" width="24.125" style="8" customWidth="1"/>
    <col min="2563" max="2563" width="30.875" style="8" customWidth="1"/>
    <col min="2564" max="2564" width="19.5" style="8" customWidth="1"/>
    <col min="2565" max="2565" width="17.125" style="8" customWidth="1"/>
    <col min="2566" max="2566" width="18.625" style="8" bestFit="1" customWidth="1"/>
    <col min="2567" max="2567" width="24" style="8" customWidth="1"/>
    <col min="2568" max="2568" width="18.125" style="8" customWidth="1"/>
    <col min="2569" max="2816" width="9" style="8"/>
    <col min="2817" max="2817" width="5.25" style="8" customWidth="1"/>
    <col min="2818" max="2818" width="24.125" style="8" customWidth="1"/>
    <col min="2819" max="2819" width="30.875" style="8" customWidth="1"/>
    <col min="2820" max="2820" width="19.5" style="8" customWidth="1"/>
    <col min="2821" max="2821" width="17.125" style="8" customWidth="1"/>
    <col min="2822" max="2822" width="18.625" style="8" bestFit="1" customWidth="1"/>
    <col min="2823" max="2823" width="24" style="8" customWidth="1"/>
    <col min="2824" max="2824" width="18.125" style="8" customWidth="1"/>
    <col min="2825" max="3072" width="9" style="8"/>
    <col min="3073" max="3073" width="5.25" style="8" customWidth="1"/>
    <col min="3074" max="3074" width="24.125" style="8" customWidth="1"/>
    <col min="3075" max="3075" width="30.875" style="8" customWidth="1"/>
    <col min="3076" max="3076" width="19.5" style="8" customWidth="1"/>
    <col min="3077" max="3077" width="17.125" style="8" customWidth="1"/>
    <col min="3078" max="3078" width="18.625" style="8" bestFit="1" customWidth="1"/>
    <col min="3079" max="3079" width="24" style="8" customWidth="1"/>
    <col min="3080" max="3080" width="18.125" style="8" customWidth="1"/>
    <col min="3081" max="3328" width="9" style="8"/>
    <col min="3329" max="3329" width="5.25" style="8" customWidth="1"/>
    <col min="3330" max="3330" width="24.125" style="8" customWidth="1"/>
    <col min="3331" max="3331" width="30.875" style="8" customWidth="1"/>
    <col min="3332" max="3332" width="19.5" style="8" customWidth="1"/>
    <col min="3333" max="3333" width="17.125" style="8" customWidth="1"/>
    <col min="3334" max="3334" width="18.625" style="8" bestFit="1" customWidth="1"/>
    <col min="3335" max="3335" width="24" style="8" customWidth="1"/>
    <col min="3336" max="3336" width="18.125" style="8" customWidth="1"/>
    <col min="3337" max="3584" width="9" style="8"/>
    <col min="3585" max="3585" width="5.25" style="8" customWidth="1"/>
    <col min="3586" max="3586" width="24.125" style="8" customWidth="1"/>
    <col min="3587" max="3587" width="30.875" style="8" customWidth="1"/>
    <col min="3588" max="3588" width="19.5" style="8" customWidth="1"/>
    <col min="3589" max="3589" width="17.125" style="8" customWidth="1"/>
    <col min="3590" max="3590" width="18.625" style="8" bestFit="1" customWidth="1"/>
    <col min="3591" max="3591" width="24" style="8" customWidth="1"/>
    <col min="3592" max="3592" width="18.125" style="8" customWidth="1"/>
    <col min="3593" max="3840" width="9" style="8"/>
    <col min="3841" max="3841" width="5.25" style="8" customWidth="1"/>
    <col min="3842" max="3842" width="24.125" style="8" customWidth="1"/>
    <col min="3843" max="3843" width="30.875" style="8" customWidth="1"/>
    <col min="3844" max="3844" width="19.5" style="8" customWidth="1"/>
    <col min="3845" max="3845" width="17.125" style="8" customWidth="1"/>
    <col min="3846" max="3846" width="18.625" style="8" bestFit="1" customWidth="1"/>
    <col min="3847" max="3847" width="24" style="8" customWidth="1"/>
    <col min="3848" max="3848" width="18.125" style="8" customWidth="1"/>
    <col min="3849" max="4096" width="9" style="8"/>
    <col min="4097" max="4097" width="5.25" style="8" customWidth="1"/>
    <col min="4098" max="4098" width="24.125" style="8" customWidth="1"/>
    <col min="4099" max="4099" width="30.875" style="8" customWidth="1"/>
    <col min="4100" max="4100" width="19.5" style="8" customWidth="1"/>
    <col min="4101" max="4101" width="17.125" style="8" customWidth="1"/>
    <col min="4102" max="4102" width="18.625" style="8" bestFit="1" customWidth="1"/>
    <col min="4103" max="4103" width="24" style="8" customWidth="1"/>
    <col min="4104" max="4104" width="18.125" style="8" customWidth="1"/>
    <col min="4105" max="4352" width="9" style="8"/>
    <col min="4353" max="4353" width="5.25" style="8" customWidth="1"/>
    <col min="4354" max="4354" width="24.125" style="8" customWidth="1"/>
    <col min="4355" max="4355" width="30.875" style="8" customWidth="1"/>
    <col min="4356" max="4356" width="19.5" style="8" customWidth="1"/>
    <col min="4357" max="4357" width="17.125" style="8" customWidth="1"/>
    <col min="4358" max="4358" width="18.625" style="8" bestFit="1" customWidth="1"/>
    <col min="4359" max="4359" width="24" style="8" customWidth="1"/>
    <col min="4360" max="4360" width="18.125" style="8" customWidth="1"/>
    <col min="4361" max="4608" width="9" style="8"/>
    <col min="4609" max="4609" width="5.25" style="8" customWidth="1"/>
    <col min="4610" max="4610" width="24.125" style="8" customWidth="1"/>
    <col min="4611" max="4611" width="30.875" style="8" customWidth="1"/>
    <col min="4612" max="4612" width="19.5" style="8" customWidth="1"/>
    <col min="4613" max="4613" width="17.125" style="8" customWidth="1"/>
    <col min="4614" max="4614" width="18.625" style="8" bestFit="1" customWidth="1"/>
    <col min="4615" max="4615" width="24" style="8" customWidth="1"/>
    <col min="4616" max="4616" width="18.125" style="8" customWidth="1"/>
    <col min="4617" max="4864" width="9" style="8"/>
    <col min="4865" max="4865" width="5.25" style="8" customWidth="1"/>
    <col min="4866" max="4866" width="24.125" style="8" customWidth="1"/>
    <col min="4867" max="4867" width="30.875" style="8" customWidth="1"/>
    <col min="4868" max="4868" width="19.5" style="8" customWidth="1"/>
    <col min="4869" max="4869" width="17.125" style="8" customWidth="1"/>
    <col min="4870" max="4870" width="18.625" style="8" bestFit="1" customWidth="1"/>
    <col min="4871" max="4871" width="24" style="8" customWidth="1"/>
    <col min="4872" max="4872" width="18.125" style="8" customWidth="1"/>
    <col min="4873" max="5120" width="9" style="8"/>
    <col min="5121" max="5121" width="5.25" style="8" customWidth="1"/>
    <col min="5122" max="5122" width="24.125" style="8" customWidth="1"/>
    <col min="5123" max="5123" width="30.875" style="8" customWidth="1"/>
    <col min="5124" max="5124" width="19.5" style="8" customWidth="1"/>
    <col min="5125" max="5125" width="17.125" style="8" customWidth="1"/>
    <col min="5126" max="5126" width="18.625" style="8" bestFit="1" customWidth="1"/>
    <col min="5127" max="5127" width="24" style="8" customWidth="1"/>
    <col min="5128" max="5128" width="18.125" style="8" customWidth="1"/>
    <col min="5129" max="5376" width="9" style="8"/>
    <col min="5377" max="5377" width="5.25" style="8" customWidth="1"/>
    <col min="5378" max="5378" width="24.125" style="8" customWidth="1"/>
    <col min="5379" max="5379" width="30.875" style="8" customWidth="1"/>
    <col min="5380" max="5380" width="19.5" style="8" customWidth="1"/>
    <col min="5381" max="5381" width="17.125" style="8" customWidth="1"/>
    <col min="5382" max="5382" width="18.625" style="8" bestFit="1" customWidth="1"/>
    <col min="5383" max="5383" width="24" style="8" customWidth="1"/>
    <col min="5384" max="5384" width="18.125" style="8" customWidth="1"/>
    <col min="5385" max="5632" width="9" style="8"/>
    <col min="5633" max="5633" width="5.25" style="8" customWidth="1"/>
    <col min="5634" max="5634" width="24.125" style="8" customWidth="1"/>
    <col min="5635" max="5635" width="30.875" style="8" customWidth="1"/>
    <col min="5636" max="5636" width="19.5" style="8" customWidth="1"/>
    <col min="5637" max="5637" width="17.125" style="8" customWidth="1"/>
    <col min="5638" max="5638" width="18.625" style="8" bestFit="1" customWidth="1"/>
    <col min="5639" max="5639" width="24" style="8" customWidth="1"/>
    <col min="5640" max="5640" width="18.125" style="8" customWidth="1"/>
    <col min="5641" max="5888" width="9" style="8"/>
    <col min="5889" max="5889" width="5.25" style="8" customWidth="1"/>
    <col min="5890" max="5890" width="24.125" style="8" customWidth="1"/>
    <col min="5891" max="5891" width="30.875" style="8" customWidth="1"/>
    <col min="5892" max="5892" width="19.5" style="8" customWidth="1"/>
    <col min="5893" max="5893" width="17.125" style="8" customWidth="1"/>
    <col min="5894" max="5894" width="18.625" style="8" bestFit="1" customWidth="1"/>
    <col min="5895" max="5895" width="24" style="8" customWidth="1"/>
    <col min="5896" max="5896" width="18.125" style="8" customWidth="1"/>
    <col min="5897" max="6144" width="9" style="8"/>
    <col min="6145" max="6145" width="5.25" style="8" customWidth="1"/>
    <col min="6146" max="6146" width="24.125" style="8" customWidth="1"/>
    <col min="6147" max="6147" width="30.875" style="8" customWidth="1"/>
    <col min="6148" max="6148" width="19.5" style="8" customWidth="1"/>
    <col min="6149" max="6149" width="17.125" style="8" customWidth="1"/>
    <col min="6150" max="6150" width="18.625" style="8" bestFit="1" customWidth="1"/>
    <col min="6151" max="6151" width="24" style="8" customWidth="1"/>
    <col min="6152" max="6152" width="18.125" style="8" customWidth="1"/>
    <col min="6153" max="6400" width="9" style="8"/>
    <col min="6401" max="6401" width="5.25" style="8" customWidth="1"/>
    <col min="6402" max="6402" width="24.125" style="8" customWidth="1"/>
    <col min="6403" max="6403" width="30.875" style="8" customWidth="1"/>
    <col min="6404" max="6404" width="19.5" style="8" customWidth="1"/>
    <col min="6405" max="6405" width="17.125" style="8" customWidth="1"/>
    <col min="6406" max="6406" width="18.625" style="8" bestFit="1" customWidth="1"/>
    <col min="6407" max="6407" width="24" style="8" customWidth="1"/>
    <col min="6408" max="6408" width="18.125" style="8" customWidth="1"/>
    <col min="6409" max="6656" width="9" style="8"/>
    <col min="6657" max="6657" width="5.25" style="8" customWidth="1"/>
    <col min="6658" max="6658" width="24.125" style="8" customWidth="1"/>
    <col min="6659" max="6659" width="30.875" style="8" customWidth="1"/>
    <col min="6660" max="6660" width="19.5" style="8" customWidth="1"/>
    <col min="6661" max="6661" width="17.125" style="8" customWidth="1"/>
    <col min="6662" max="6662" width="18.625" style="8" bestFit="1" customWidth="1"/>
    <col min="6663" max="6663" width="24" style="8" customWidth="1"/>
    <col min="6664" max="6664" width="18.125" style="8" customWidth="1"/>
    <col min="6665" max="6912" width="9" style="8"/>
    <col min="6913" max="6913" width="5.25" style="8" customWidth="1"/>
    <col min="6914" max="6914" width="24.125" style="8" customWidth="1"/>
    <col min="6915" max="6915" width="30.875" style="8" customWidth="1"/>
    <col min="6916" max="6916" width="19.5" style="8" customWidth="1"/>
    <col min="6917" max="6917" width="17.125" style="8" customWidth="1"/>
    <col min="6918" max="6918" width="18.625" style="8" bestFit="1" customWidth="1"/>
    <col min="6919" max="6919" width="24" style="8" customWidth="1"/>
    <col min="6920" max="6920" width="18.125" style="8" customWidth="1"/>
    <col min="6921" max="7168" width="9" style="8"/>
    <col min="7169" max="7169" width="5.25" style="8" customWidth="1"/>
    <col min="7170" max="7170" width="24.125" style="8" customWidth="1"/>
    <col min="7171" max="7171" width="30.875" style="8" customWidth="1"/>
    <col min="7172" max="7172" width="19.5" style="8" customWidth="1"/>
    <col min="7173" max="7173" width="17.125" style="8" customWidth="1"/>
    <col min="7174" max="7174" width="18.625" style="8" bestFit="1" customWidth="1"/>
    <col min="7175" max="7175" width="24" style="8" customWidth="1"/>
    <col min="7176" max="7176" width="18.125" style="8" customWidth="1"/>
    <col min="7177" max="7424" width="9" style="8"/>
    <col min="7425" max="7425" width="5.25" style="8" customWidth="1"/>
    <col min="7426" max="7426" width="24.125" style="8" customWidth="1"/>
    <col min="7427" max="7427" width="30.875" style="8" customWidth="1"/>
    <col min="7428" max="7428" width="19.5" style="8" customWidth="1"/>
    <col min="7429" max="7429" width="17.125" style="8" customWidth="1"/>
    <col min="7430" max="7430" width="18.625" style="8" bestFit="1" customWidth="1"/>
    <col min="7431" max="7431" width="24" style="8" customWidth="1"/>
    <col min="7432" max="7432" width="18.125" style="8" customWidth="1"/>
    <col min="7433" max="7680" width="9" style="8"/>
    <col min="7681" max="7681" width="5.25" style="8" customWidth="1"/>
    <col min="7682" max="7682" width="24.125" style="8" customWidth="1"/>
    <col min="7683" max="7683" width="30.875" style="8" customWidth="1"/>
    <col min="7684" max="7684" width="19.5" style="8" customWidth="1"/>
    <col min="7685" max="7685" width="17.125" style="8" customWidth="1"/>
    <col min="7686" max="7686" width="18.625" style="8" bestFit="1" customWidth="1"/>
    <col min="7687" max="7687" width="24" style="8" customWidth="1"/>
    <col min="7688" max="7688" width="18.125" style="8" customWidth="1"/>
    <col min="7689" max="7936" width="9" style="8"/>
    <col min="7937" max="7937" width="5.25" style="8" customWidth="1"/>
    <col min="7938" max="7938" width="24.125" style="8" customWidth="1"/>
    <col min="7939" max="7939" width="30.875" style="8" customWidth="1"/>
    <col min="7940" max="7940" width="19.5" style="8" customWidth="1"/>
    <col min="7941" max="7941" width="17.125" style="8" customWidth="1"/>
    <col min="7942" max="7942" width="18.625" style="8" bestFit="1" customWidth="1"/>
    <col min="7943" max="7943" width="24" style="8" customWidth="1"/>
    <col min="7944" max="7944" width="18.125" style="8" customWidth="1"/>
    <col min="7945" max="8192" width="9" style="8"/>
    <col min="8193" max="8193" width="5.25" style="8" customWidth="1"/>
    <col min="8194" max="8194" width="24.125" style="8" customWidth="1"/>
    <col min="8195" max="8195" width="30.875" style="8" customWidth="1"/>
    <col min="8196" max="8196" width="19.5" style="8" customWidth="1"/>
    <col min="8197" max="8197" width="17.125" style="8" customWidth="1"/>
    <col min="8198" max="8198" width="18.625" style="8" bestFit="1" customWidth="1"/>
    <col min="8199" max="8199" width="24" style="8" customWidth="1"/>
    <col min="8200" max="8200" width="18.125" style="8" customWidth="1"/>
    <col min="8201" max="8448" width="9" style="8"/>
    <col min="8449" max="8449" width="5.25" style="8" customWidth="1"/>
    <col min="8450" max="8450" width="24.125" style="8" customWidth="1"/>
    <col min="8451" max="8451" width="30.875" style="8" customWidth="1"/>
    <col min="8452" max="8452" width="19.5" style="8" customWidth="1"/>
    <col min="8453" max="8453" width="17.125" style="8" customWidth="1"/>
    <col min="8454" max="8454" width="18.625" style="8" bestFit="1" customWidth="1"/>
    <col min="8455" max="8455" width="24" style="8" customWidth="1"/>
    <col min="8456" max="8456" width="18.125" style="8" customWidth="1"/>
    <col min="8457" max="8704" width="9" style="8"/>
    <col min="8705" max="8705" width="5.25" style="8" customWidth="1"/>
    <col min="8706" max="8706" width="24.125" style="8" customWidth="1"/>
    <col min="8707" max="8707" width="30.875" style="8" customWidth="1"/>
    <col min="8708" max="8708" width="19.5" style="8" customWidth="1"/>
    <col min="8709" max="8709" width="17.125" style="8" customWidth="1"/>
    <col min="8710" max="8710" width="18.625" style="8" bestFit="1" customWidth="1"/>
    <col min="8711" max="8711" width="24" style="8" customWidth="1"/>
    <col min="8712" max="8712" width="18.125" style="8" customWidth="1"/>
    <col min="8713" max="8960" width="9" style="8"/>
    <col min="8961" max="8961" width="5.25" style="8" customWidth="1"/>
    <col min="8962" max="8962" width="24.125" style="8" customWidth="1"/>
    <col min="8963" max="8963" width="30.875" style="8" customWidth="1"/>
    <col min="8964" max="8964" width="19.5" style="8" customWidth="1"/>
    <col min="8965" max="8965" width="17.125" style="8" customWidth="1"/>
    <col min="8966" max="8966" width="18.625" style="8" bestFit="1" customWidth="1"/>
    <col min="8967" max="8967" width="24" style="8" customWidth="1"/>
    <col min="8968" max="8968" width="18.125" style="8" customWidth="1"/>
    <col min="8969" max="9216" width="9" style="8"/>
    <col min="9217" max="9217" width="5.25" style="8" customWidth="1"/>
    <col min="9218" max="9218" width="24.125" style="8" customWidth="1"/>
    <col min="9219" max="9219" width="30.875" style="8" customWidth="1"/>
    <col min="9220" max="9220" width="19.5" style="8" customWidth="1"/>
    <col min="9221" max="9221" width="17.125" style="8" customWidth="1"/>
    <col min="9222" max="9222" width="18.625" style="8" bestFit="1" customWidth="1"/>
    <col min="9223" max="9223" width="24" style="8" customWidth="1"/>
    <col min="9224" max="9224" width="18.125" style="8" customWidth="1"/>
    <col min="9225" max="9472" width="9" style="8"/>
    <col min="9473" max="9473" width="5.25" style="8" customWidth="1"/>
    <col min="9474" max="9474" width="24.125" style="8" customWidth="1"/>
    <col min="9475" max="9475" width="30.875" style="8" customWidth="1"/>
    <col min="9476" max="9476" width="19.5" style="8" customWidth="1"/>
    <col min="9477" max="9477" width="17.125" style="8" customWidth="1"/>
    <col min="9478" max="9478" width="18.625" style="8" bestFit="1" customWidth="1"/>
    <col min="9479" max="9479" width="24" style="8" customWidth="1"/>
    <col min="9480" max="9480" width="18.125" style="8" customWidth="1"/>
    <col min="9481" max="9728" width="9" style="8"/>
    <col min="9729" max="9729" width="5.25" style="8" customWidth="1"/>
    <col min="9730" max="9730" width="24.125" style="8" customWidth="1"/>
    <col min="9731" max="9731" width="30.875" style="8" customWidth="1"/>
    <col min="9732" max="9732" width="19.5" style="8" customWidth="1"/>
    <col min="9733" max="9733" width="17.125" style="8" customWidth="1"/>
    <col min="9734" max="9734" width="18.625" style="8" bestFit="1" customWidth="1"/>
    <col min="9735" max="9735" width="24" style="8" customWidth="1"/>
    <col min="9736" max="9736" width="18.125" style="8" customWidth="1"/>
    <col min="9737" max="9984" width="9" style="8"/>
    <col min="9985" max="9985" width="5.25" style="8" customWidth="1"/>
    <col min="9986" max="9986" width="24.125" style="8" customWidth="1"/>
    <col min="9987" max="9987" width="30.875" style="8" customWidth="1"/>
    <col min="9988" max="9988" width="19.5" style="8" customWidth="1"/>
    <col min="9989" max="9989" width="17.125" style="8" customWidth="1"/>
    <col min="9990" max="9990" width="18.625" style="8" bestFit="1" customWidth="1"/>
    <col min="9991" max="9991" width="24" style="8" customWidth="1"/>
    <col min="9992" max="9992" width="18.125" style="8" customWidth="1"/>
    <col min="9993" max="10240" width="9" style="8"/>
    <col min="10241" max="10241" width="5.25" style="8" customWidth="1"/>
    <col min="10242" max="10242" width="24.125" style="8" customWidth="1"/>
    <col min="10243" max="10243" width="30.875" style="8" customWidth="1"/>
    <col min="10244" max="10244" width="19.5" style="8" customWidth="1"/>
    <col min="10245" max="10245" width="17.125" style="8" customWidth="1"/>
    <col min="10246" max="10246" width="18.625" style="8" bestFit="1" customWidth="1"/>
    <col min="10247" max="10247" width="24" style="8" customWidth="1"/>
    <col min="10248" max="10248" width="18.125" style="8" customWidth="1"/>
    <col min="10249" max="10496" width="9" style="8"/>
    <col min="10497" max="10497" width="5.25" style="8" customWidth="1"/>
    <col min="10498" max="10498" width="24.125" style="8" customWidth="1"/>
    <col min="10499" max="10499" width="30.875" style="8" customWidth="1"/>
    <col min="10500" max="10500" width="19.5" style="8" customWidth="1"/>
    <col min="10501" max="10501" width="17.125" style="8" customWidth="1"/>
    <col min="10502" max="10502" width="18.625" style="8" bestFit="1" customWidth="1"/>
    <col min="10503" max="10503" width="24" style="8" customWidth="1"/>
    <col min="10504" max="10504" width="18.125" style="8" customWidth="1"/>
    <col min="10505" max="10752" width="9" style="8"/>
    <col min="10753" max="10753" width="5.25" style="8" customWidth="1"/>
    <col min="10754" max="10754" width="24.125" style="8" customWidth="1"/>
    <col min="10755" max="10755" width="30.875" style="8" customWidth="1"/>
    <col min="10756" max="10756" width="19.5" style="8" customWidth="1"/>
    <col min="10757" max="10757" width="17.125" style="8" customWidth="1"/>
    <col min="10758" max="10758" width="18.625" style="8" bestFit="1" customWidth="1"/>
    <col min="10759" max="10759" width="24" style="8" customWidth="1"/>
    <col min="10760" max="10760" width="18.125" style="8" customWidth="1"/>
    <col min="10761" max="11008" width="9" style="8"/>
    <col min="11009" max="11009" width="5.25" style="8" customWidth="1"/>
    <col min="11010" max="11010" width="24.125" style="8" customWidth="1"/>
    <col min="11011" max="11011" width="30.875" style="8" customWidth="1"/>
    <col min="11012" max="11012" width="19.5" style="8" customWidth="1"/>
    <col min="11013" max="11013" width="17.125" style="8" customWidth="1"/>
    <col min="11014" max="11014" width="18.625" style="8" bestFit="1" customWidth="1"/>
    <col min="11015" max="11015" width="24" style="8" customWidth="1"/>
    <col min="11016" max="11016" width="18.125" style="8" customWidth="1"/>
    <col min="11017" max="11264" width="9" style="8"/>
    <col min="11265" max="11265" width="5.25" style="8" customWidth="1"/>
    <col min="11266" max="11266" width="24.125" style="8" customWidth="1"/>
    <col min="11267" max="11267" width="30.875" style="8" customWidth="1"/>
    <col min="11268" max="11268" width="19.5" style="8" customWidth="1"/>
    <col min="11269" max="11269" width="17.125" style="8" customWidth="1"/>
    <col min="11270" max="11270" width="18.625" style="8" bestFit="1" customWidth="1"/>
    <col min="11271" max="11271" width="24" style="8" customWidth="1"/>
    <col min="11272" max="11272" width="18.125" style="8" customWidth="1"/>
    <col min="11273" max="11520" width="9" style="8"/>
    <col min="11521" max="11521" width="5.25" style="8" customWidth="1"/>
    <col min="11522" max="11522" width="24.125" style="8" customWidth="1"/>
    <col min="11523" max="11523" width="30.875" style="8" customWidth="1"/>
    <col min="11524" max="11524" width="19.5" style="8" customWidth="1"/>
    <col min="11525" max="11525" width="17.125" style="8" customWidth="1"/>
    <col min="11526" max="11526" width="18.625" style="8" bestFit="1" customWidth="1"/>
    <col min="11527" max="11527" width="24" style="8" customWidth="1"/>
    <col min="11528" max="11528" width="18.125" style="8" customWidth="1"/>
    <col min="11529" max="11776" width="9" style="8"/>
    <col min="11777" max="11777" width="5.25" style="8" customWidth="1"/>
    <col min="11778" max="11778" width="24.125" style="8" customWidth="1"/>
    <col min="11779" max="11779" width="30.875" style="8" customWidth="1"/>
    <col min="11780" max="11780" width="19.5" style="8" customWidth="1"/>
    <col min="11781" max="11781" width="17.125" style="8" customWidth="1"/>
    <col min="11782" max="11782" width="18.625" style="8" bestFit="1" customWidth="1"/>
    <col min="11783" max="11783" width="24" style="8" customWidth="1"/>
    <col min="11784" max="11784" width="18.125" style="8" customWidth="1"/>
    <col min="11785" max="12032" width="9" style="8"/>
    <col min="12033" max="12033" width="5.25" style="8" customWidth="1"/>
    <col min="12034" max="12034" width="24.125" style="8" customWidth="1"/>
    <col min="12035" max="12035" width="30.875" style="8" customWidth="1"/>
    <col min="12036" max="12036" width="19.5" style="8" customWidth="1"/>
    <col min="12037" max="12037" width="17.125" style="8" customWidth="1"/>
    <col min="12038" max="12038" width="18.625" style="8" bestFit="1" customWidth="1"/>
    <col min="12039" max="12039" width="24" style="8" customWidth="1"/>
    <col min="12040" max="12040" width="18.125" style="8" customWidth="1"/>
    <col min="12041" max="12288" width="9" style="8"/>
    <col min="12289" max="12289" width="5.25" style="8" customWidth="1"/>
    <col min="12290" max="12290" width="24.125" style="8" customWidth="1"/>
    <col min="12291" max="12291" width="30.875" style="8" customWidth="1"/>
    <col min="12292" max="12292" width="19.5" style="8" customWidth="1"/>
    <col min="12293" max="12293" width="17.125" style="8" customWidth="1"/>
    <col min="12294" max="12294" width="18.625" style="8" bestFit="1" customWidth="1"/>
    <col min="12295" max="12295" width="24" style="8" customWidth="1"/>
    <col min="12296" max="12296" width="18.125" style="8" customWidth="1"/>
    <col min="12297" max="12544" width="9" style="8"/>
    <col min="12545" max="12545" width="5.25" style="8" customWidth="1"/>
    <col min="12546" max="12546" width="24.125" style="8" customWidth="1"/>
    <col min="12547" max="12547" width="30.875" style="8" customWidth="1"/>
    <col min="12548" max="12548" width="19.5" style="8" customWidth="1"/>
    <col min="12549" max="12549" width="17.125" style="8" customWidth="1"/>
    <col min="12550" max="12550" width="18.625" style="8" bestFit="1" customWidth="1"/>
    <col min="12551" max="12551" width="24" style="8" customWidth="1"/>
    <col min="12552" max="12552" width="18.125" style="8" customWidth="1"/>
    <col min="12553" max="12800" width="9" style="8"/>
    <col min="12801" max="12801" width="5.25" style="8" customWidth="1"/>
    <col min="12802" max="12802" width="24.125" style="8" customWidth="1"/>
    <col min="12803" max="12803" width="30.875" style="8" customWidth="1"/>
    <col min="12804" max="12804" width="19.5" style="8" customWidth="1"/>
    <col min="12805" max="12805" width="17.125" style="8" customWidth="1"/>
    <col min="12806" max="12806" width="18.625" style="8" bestFit="1" customWidth="1"/>
    <col min="12807" max="12807" width="24" style="8" customWidth="1"/>
    <col min="12808" max="12808" width="18.125" style="8" customWidth="1"/>
    <col min="12809" max="13056" width="9" style="8"/>
    <col min="13057" max="13057" width="5.25" style="8" customWidth="1"/>
    <col min="13058" max="13058" width="24.125" style="8" customWidth="1"/>
    <col min="13059" max="13059" width="30.875" style="8" customWidth="1"/>
    <col min="13060" max="13060" width="19.5" style="8" customWidth="1"/>
    <col min="13061" max="13061" width="17.125" style="8" customWidth="1"/>
    <col min="13062" max="13062" width="18.625" style="8" bestFit="1" customWidth="1"/>
    <col min="13063" max="13063" width="24" style="8" customWidth="1"/>
    <col min="13064" max="13064" width="18.125" style="8" customWidth="1"/>
    <col min="13065" max="13312" width="9" style="8"/>
    <col min="13313" max="13313" width="5.25" style="8" customWidth="1"/>
    <col min="13314" max="13314" width="24.125" style="8" customWidth="1"/>
    <col min="13315" max="13315" width="30.875" style="8" customWidth="1"/>
    <col min="13316" max="13316" width="19.5" style="8" customWidth="1"/>
    <col min="13317" max="13317" width="17.125" style="8" customWidth="1"/>
    <col min="13318" max="13318" width="18.625" style="8" bestFit="1" customWidth="1"/>
    <col min="13319" max="13319" width="24" style="8" customWidth="1"/>
    <col min="13320" max="13320" width="18.125" style="8" customWidth="1"/>
    <col min="13321" max="13568" width="9" style="8"/>
    <col min="13569" max="13569" width="5.25" style="8" customWidth="1"/>
    <col min="13570" max="13570" width="24.125" style="8" customWidth="1"/>
    <col min="13571" max="13571" width="30.875" style="8" customWidth="1"/>
    <col min="13572" max="13572" width="19.5" style="8" customWidth="1"/>
    <col min="13573" max="13573" width="17.125" style="8" customWidth="1"/>
    <col min="13574" max="13574" width="18.625" style="8" bestFit="1" customWidth="1"/>
    <col min="13575" max="13575" width="24" style="8" customWidth="1"/>
    <col min="13576" max="13576" width="18.125" style="8" customWidth="1"/>
    <col min="13577" max="13824" width="9" style="8"/>
    <col min="13825" max="13825" width="5.25" style="8" customWidth="1"/>
    <col min="13826" max="13826" width="24.125" style="8" customWidth="1"/>
    <col min="13827" max="13827" width="30.875" style="8" customWidth="1"/>
    <col min="13828" max="13828" width="19.5" style="8" customWidth="1"/>
    <col min="13829" max="13829" width="17.125" style="8" customWidth="1"/>
    <col min="13830" max="13830" width="18.625" style="8" bestFit="1" customWidth="1"/>
    <col min="13831" max="13831" width="24" style="8" customWidth="1"/>
    <col min="13832" max="13832" width="18.125" style="8" customWidth="1"/>
    <col min="13833" max="14080" width="9" style="8"/>
    <col min="14081" max="14081" width="5.25" style="8" customWidth="1"/>
    <col min="14082" max="14082" width="24.125" style="8" customWidth="1"/>
    <col min="14083" max="14083" width="30.875" style="8" customWidth="1"/>
    <col min="14084" max="14084" width="19.5" style="8" customWidth="1"/>
    <col min="14085" max="14085" width="17.125" style="8" customWidth="1"/>
    <col min="14086" max="14086" width="18.625" style="8" bestFit="1" customWidth="1"/>
    <col min="14087" max="14087" width="24" style="8" customWidth="1"/>
    <col min="14088" max="14088" width="18.125" style="8" customWidth="1"/>
    <col min="14089" max="14336" width="9" style="8"/>
    <col min="14337" max="14337" width="5.25" style="8" customWidth="1"/>
    <col min="14338" max="14338" width="24.125" style="8" customWidth="1"/>
    <col min="14339" max="14339" width="30.875" style="8" customWidth="1"/>
    <col min="14340" max="14340" width="19.5" style="8" customWidth="1"/>
    <col min="14341" max="14341" width="17.125" style="8" customWidth="1"/>
    <col min="14342" max="14342" width="18.625" style="8" bestFit="1" customWidth="1"/>
    <col min="14343" max="14343" width="24" style="8" customWidth="1"/>
    <col min="14344" max="14344" width="18.125" style="8" customWidth="1"/>
    <col min="14345" max="14592" width="9" style="8"/>
    <col min="14593" max="14593" width="5.25" style="8" customWidth="1"/>
    <col min="14594" max="14594" width="24.125" style="8" customWidth="1"/>
    <col min="14595" max="14595" width="30.875" style="8" customWidth="1"/>
    <col min="14596" max="14596" width="19.5" style="8" customWidth="1"/>
    <col min="14597" max="14597" width="17.125" style="8" customWidth="1"/>
    <col min="14598" max="14598" width="18.625" style="8" bestFit="1" customWidth="1"/>
    <col min="14599" max="14599" width="24" style="8" customWidth="1"/>
    <col min="14600" max="14600" width="18.125" style="8" customWidth="1"/>
    <col min="14601" max="14848" width="9" style="8"/>
    <col min="14849" max="14849" width="5.25" style="8" customWidth="1"/>
    <col min="14850" max="14850" width="24.125" style="8" customWidth="1"/>
    <col min="14851" max="14851" width="30.875" style="8" customWidth="1"/>
    <col min="14852" max="14852" width="19.5" style="8" customWidth="1"/>
    <col min="14853" max="14853" width="17.125" style="8" customWidth="1"/>
    <col min="14854" max="14854" width="18.625" style="8" bestFit="1" customWidth="1"/>
    <col min="14855" max="14855" width="24" style="8" customWidth="1"/>
    <col min="14856" max="14856" width="18.125" style="8" customWidth="1"/>
    <col min="14857" max="15104" width="9" style="8"/>
    <col min="15105" max="15105" width="5.25" style="8" customWidth="1"/>
    <col min="15106" max="15106" width="24.125" style="8" customWidth="1"/>
    <col min="15107" max="15107" width="30.875" style="8" customWidth="1"/>
    <col min="15108" max="15108" width="19.5" style="8" customWidth="1"/>
    <col min="15109" max="15109" width="17.125" style="8" customWidth="1"/>
    <col min="15110" max="15110" width="18.625" style="8" bestFit="1" customWidth="1"/>
    <col min="15111" max="15111" width="24" style="8" customWidth="1"/>
    <col min="15112" max="15112" width="18.125" style="8" customWidth="1"/>
    <col min="15113" max="15360" width="9" style="8"/>
    <col min="15361" max="15361" width="5.25" style="8" customWidth="1"/>
    <col min="15362" max="15362" width="24.125" style="8" customWidth="1"/>
    <col min="15363" max="15363" width="30.875" style="8" customWidth="1"/>
    <col min="15364" max="15364" width="19.5" style="8" customWidth="1"/>
    <col min="15365" max="15365" width="17.125" style="8" customWidth="1"/>
    <col min="15366" max="15366" width="18.625" style="8" bestFit="1" customWidth="1"/>
    <col min="15367" max="15367" width="24" style="8" customWidth="1"/>
    <col min="15368" max="15368" width="18.125" style="8" customWidth="1"/>
    <col min="15369" max="15616" width="9" style="8"/>
    <col min="15617" max="15617" width="5.25" style="8" customWidth="1"/>
    <col min="15618" max="15618" width="24.125" style="8" customWidth="1"/>
    <col min="15619" max="15619" width="30.875" style="8" customWidth="1"/>
    <col min="15620" max="15620" width="19.5" style="8" customWidth="1"/>
    <col min="15621" max="15621" width="17.125" style="8" customWidth="1"/>
    <col min="15622" max="15622" width="18.625" style="8" bestFit="1" customWidth="1"/>
    <col min="15623" max="15623" width="24" style="8" customWidth="1"/>
    <col min="15624" max="15624" width="18.125" style="8" customWidth="1"/>
    <col min="15625" max="15872" width="9" style="8"/>
    <col min="15873" max="15873" width="5.25" style="8" customWidth="1"/>
    <col min="15874" max="15874" width="24.125" style="8" customWidth="1"/>
    <col min="15875" max="15875" width="30.875" style="8" customWidth="1"/>
    <col min="15876" max="15876" width="19.5" style="8" customWidth="1"/>
    <col min="15877" max="15877" width="17.125" style="8" customWidth="1"/>
    <col min="15878" max="15878" width="18.625" style="8" bestFit="1" customWidth="1"/>
    <col min="15879" max="15879" width="24" style="8" customWidth="1"/>
    <col min="15880" max="15880" width="18.125" style="8" customWidth="1"/>
    <col min="15881" max="16128" width="9" style="8"/>
    <col min="16129" max="16129" width="5.25" style="8" customWidth="1"/>
    <col min="16130" max="16130" width="24.125" style="8" customWidth="1"/>
    <col min="16131" max="16131" width="30.875" style="8" customWidth="1"/>
    <col min="16132" max="16132" width="19.5" style="8" customWidth="1"/>
    <col min="16133" max="16133" width="17.125" style="8" customWidth="1"/>
    <col min="16134" max="16134" width="18.625" style="8" bestFit="1" customWidth="1"/>
    <col min="16135" max="16135" width="24" style="8" customWidth="1"/>
    <col min="16136" max="16136" width="18.125" style="8" customWidth="1"/>
    <col min="16137" max="16384" width="9" style="8"/>
  </cols>
  <sheetData>
    <row r="1" spans="1:8" x14ac:dyDescent="0.25">
      <c r="A1" s="43" t="s">
        <v>145</v>
      </c>
      <c r="B1" s="43"/>
      <c r="C1" s="43"/>
      <c r="D1" s="43"/>
      <c r="E1" s="43"/>
      <c r="F1" s="43"/>
      <c r="G1" s="43"/>
      <c r="H1" s="43"/>
    </row>
    <row r="2" spans="1:8" x14ac:dyDescent="0.25">
      <c r="A2" s="43" t="s">
        <v>0</v>
      </c>
      <c r="B2" s="43"/>
      <c r="C2" s="43"/>
      <c r="D2" s="43"/>
      <c r="E2" s="43"/>
      <c r="F2" s="43"/>
      <c r="G2" s="43"/>
      <c r="H2" s="43"/>
    </row>
    <row r="3" spans="1:8" x14ac:dyDescent="0.25">
      <c r="A3" s="44" t="s">
        <v>172</v>
      </c>
      <c r="B3" s="44"/>
      <c r="C3" s="44"/>
      <c r="D3" s="44"/>
      <c r="E3" s="44"/>
      <c r="F3" s="44"/>
      <c r="G3" s="44"/>
      <c r="H3" s="44"/>
    </row>
    <row r="5" spans="1:8" s="21" customFormat="1" ht="60.75" customHeight="1" x14ac:dyDescent="0.25">
      <c r="A5" s="2" t="s">
        <v>1</v>
      </c>
      <c r="B5" s="2" t="s">
        <v>2</v>
      </c>
      <c r="C5" s="2" t="s">
        <v>3</v>
      </c>
      <c r="D5" s="23" t="s">
        <v>161</v>
      </c>
      <c r="E5" s="23" t="s">
        <v>162</v>
      </c>
      <c r="F5" s="2" t="s">
        <v>158</v>
      </c>
      <c r="G5" s="2" t="s">
        <v>4</v>
      </c>
      <c r="H5" s="2" t="s">
        <v>5</v>
      </c>
    </row>
    <row r="6" spans="1:8" ht="24" customHeight="1" x14ac:dyDescent="0.25">
      <c r="A6" s="27" t="s">
        <v>6</v>
      </c>
      <c r="B6" s="35" t="s">
        <v>7</v>
      </c>
      <c r="C6" s="36"/>
      <c r="D6" s="38">
        <f>SUM(D7:D27)</f>
        <v>2445.7320000000004</v>
      </c>
      <c r="E6" s="38">
        <f>SUM(E7:E27)</f>
        <v>407622</v>
      </c>
      <c r="F6" s="36"/>
      <c r="G6" s="36"/>
      <c r="H6" s="37"/>
    </row>
    <row r="7" spans="1:8" ht="25.5" customHeight="1" x14ac:dyDescent="0.25">
      <c r="A7" s="10">
        <v>1</v>
      </c>
      <c r="B7" s="7" t="s">
        <v>8</v>
      </c>
      <c r="C7" s="7" t="s">
        <v>9</v>
      </c>
      <c r="D7" s="24">
        <f>+E7/10000*60</f>
        <v>64.800000000000011</v>
      </c>
      <c r="E7" s="22">
        <f>3*3600</f>
        <v>10800</v>
      </c>
      <c r="F7" s="11" t="s">
        <v>157</v>
      </c>
      <c r="G7" s="11"/>
      <c r="H7" s="12" t="s">
        <v>10</v>
      </c>
    </row>
    <row r="8" spans="1:8" ht="25.5" customHeight="1" x14ac:dyDescent="0.25">
      <c r="A8" s="10">
        <v>2</v>
      </c>
      <c r="B8" s="7" t="s">
        <v>11</v>
      </c>
      <c r="C8" s="7" t="s">
        <v>12</v>
      </c>
      <c r="D8" s="24">
        <f t="shared" ref="D8:D27" si="0">+E8/10000*60</f>
        <v>172.79999999999998</v>
      </c>
      <c r="E8" s="22">
        <f>8*3600</f>
        <v>28800</v>
      </c>
      <c r="F8" s="11" t="s">
        <v>157</v>
      </c>
      <c r="G8" s="11"/>
      <c r="H8" s="12" t="s">
        <v>10</v>
      </c>
    </row>
    <row r="9" spans="1:8" ht="25.5" customHeight="1" x14ac:dyDescent="0.25">
      <c r="A9" s="10">
        <v>3</v>
      </c>
      <c r="B9" s="7" t="s">
        <v>13</v>
      </c>
      <c r="C9" s="7" t="s">
        <v>12</v>
      </c>
      <c r="D9" s="24">
        <f t="shared" si="0"/>
        <v>216</v>
      </c>
      <c r="E9" s="22">
        <f>10*3600</f>
        <v>36000</v>
      </c>
      <c r="F9" s="11" t="s">
        <v>157</v>
      </c>
      <c r="G9" s="11"/>
      <c r="H9" s="12" t="s">
        <v>10</v>
      </c>
    </row>
    <row r="10" spans="1:8" ht="25.5" customHeight="1" x14ac:dyDescent="0.25">
      <c r="A10" s="10">
        <v>4</v>
      </c>
      <c r="B10" s="7" t="s">
        <v>14</v>
      </c>
      <c r="C10" s="7" t="s">
        <v>9</v>
      </c>
      <c r="D10" s="24">
        <f t="shared" si="0"/>
        <v>43.199999999999996</v>
      </c>
      <c r="E10" s="22">
        <v>7200</v>
      </c>
      <c r="F10" s="11" t="s">
        <v>157</v>
      </c>
      <c r="G10" s="11"/>
      <c r="H10" s="12" t="s">
        <v>10</v>
      </c>
    </row>
    <row r="11" spans="1:8" ht="25.5" customHeight="1" x14ac:dyDescent="0.25">
      <c r="A11" s="10">
        <v>5</v>
      </c>
      <c r="B11" s="7" t="s">
        <v>15</v>
      </c>
      <c r="C11" s="7" t="s">
        <v>16</v>
      </c>
      <c r="D11" s="24">
        <f t="shared" si="0"/>
        <v>129.60000000000002</v>
      </c>
      <c r="E11" s="22">
        <f>6*3600</f>
        <v>21600</v>
      </c>
      <c r="F11" s="11" t="s">
        <v>157</v>
      </c>
      <c r="G11" s="13" t="s">
        <v>17</v>
      </c>
      <c r="H11" s="12" t="s">
        <v>10</v>
      </c>
    </row>
    <row r="12" spans="1:8" ht="25.5" customHeight="1" x14ac:dyDescent="0.25">
      <c r="A12" s="10">
        <v>6</v>
      </c>
      <c r="B12" s="1" t="s">
        <v>18</v>
      </c>
      <c r="C12" s="7" t="s">
        <v>12</v>
      </c>
      <c r="D12" s="24">
        <f t="shared" si="0"/>
        <v>213.46799999999999</v>
      </c>
      <c r="E12" s="22">
        <v>35578</v>
      </c>
      <c r="F12" s="11" t="s">
        <v>157</v>
      </c>
      <c r="G12" s="14" t="s">
        <v>19</v>
      </c>
      <c r="H12" s="12" t="s">
        <v>10</v>
      </c>
    </row>
    <row r="13" spans="1:8" ht="25.5" customHeight="1" x14ac:dyDescent="0.25">
      <c r="A13" s="10">
        <v>7</v>
      </c>
      <c r="B13" s="1" t="s">
        <v>20</v>
      </c>
      <c r="C13" s="7" t="s">
        <v>12</v>
      </c>
      <c r="D13" s="24">
        <f t="shared" si="0"/>
        <v>108</v>
      </c>
      <c r="E13" s="22">
        <f>5*3600</f>
        <v>18000</v>
      </c>
      <c r="F13" s="11" t="s">
        <v>157</v>
      </c>
      <c r="G13" s="14" t="s">
        <v>21</v>
      </c>
      <c r="H13" s="12" t="s">
        <v>10</v>
      </c>
    </row>
    <row r="14" spans="1:8" ht="25.5" customHeight="1" x14ac:dyDescent="0.25">
      <c r="A14" s="10">
        <v>8</v>
      </c>
      <c r="B14" s="1" t="s">
        <v>22</v>
      </c>
      <c r="C14" s="7" t="s">
        <v>16</v>
      </c>
      <c r="D14" s="24">
        <f t="shared" si="0"/>
        <v>43.199999999999996</v>
      </c>
      <c r="E14" s="22">
        <f>2*3600</f>
        <v>7200</v>
      </c>
      <c r="F14" s="11" t="s">
        <v>157</v>
      </c>
      <c r="G14" s="14" t="s">
        <v>23</v>
      </c>
      <c r="H14" s="12" t="s">
        <v>10</v>
      </c>
    </row>
    <row r="15" spans="1:8" ht="25.5" customHeight="1" x14ac:dyDescent="0.25">
      <c r="A15" s="10">
        <v>9</v>
      </c>
      <c r="B15" s="1" t="s">
        <v>13</v>
      </c>
      <c r="C15" s="7" t="s">
        <v>12</v>
      </c>
      <c r="D15" s="24">
        <f t="shared" si="0"/>
        <v>101.52</v>
      </c>
      <c r="E15" s="22">
        <v>16920</v>
      </c>
      <c r="F15" s="11" t="s">
        <v>157</v>
      </c>
      <c r="G15" s="11"/>
      <c r="H15" s="12" t="s">
        <v>10</v>
      </c>
    </row>
    <row r="16" spans="1:8" ht="25.5" customHeight="1" x14ac:dyDescent="0.25">
      <c r="A16" s="10">
        <v>10</v>
      </c>
      <c r="B16" s="1" t="s">
        <v>24</v>
      </c>
      <c r="C16" s="7" t="s">
        <v>16</v>
      </c>
      <c r="D16" s="24">
        <f t="shared" si="0"/>
        <v>151.19999999999999</v>
      </c>
      <c r="E16" s="22">
        <f>7*3600</f>
        <v>25200</v>
      </c>
      <c r="F16" s="11" t="s">
        <v>157</v>
      </c>
      <c r="G16" s="14" t="s">
        <v>25</v>
      </c>
      <c r="H16" s="12" t="s">
        <v>10</v>
      </c>
    </row>
    <row r="17" spans="1:8" ht="25.5" customHeight="1" x14ac:dyDescent="0.25">
      <c r="A17" s="10">
        <v>11</v>
      </c>
      <c r="B17" s="1" t="s">
        <v>26</v>
      </c>
      <c r="C17" s="7" t="s">
        <v>12</v>
      </c>
      <c r="D17" s="24">
        <f t="shared" si="0"/>
        <v>64.800000000000011</v>
      </c>
      <c r="E17" s="22">
        <v>10800</v>
      </c>
      <c r="F17" s="11" t="s">
        <v>157</v>
      </c>
      <c r="G17" s="11"/>
      <c r="H17" s="12" t="s">
        <v>10</v>
      </c>
    </row>
    <row r="18" spans="1:8" ht="25.5" customHeight="1" x14ac:dyDescent="0.25">
      <c r="A18" s="10">
        <v>12</v>
      </c>
      <c r="B18" s="1" t="s">
        <v>27</v>
      </c>
      <c r="C18" s="7" t="s">
        <v>12</v>
      </c>
      <c r="D18" s="24">
        <f t="shared" si="0"/>
        <v>64.800000000000011</v>
      </c>
      <c r="E18" s="22">
        <f>3*3600</f>
        <v>10800</v>
      </c>
      <c r="F18" s="11" t="s">
        <v>157</v>
      </c>
      <c r="G18" s="14" t="s">
        <v>28</v>
      </c>
      <c r="H18" s="12" t="s">
        <v>10</v>
      </c>
    </row>
    <row r="19" spans="1:8" ht="25.5" customHeight="1" x14ac:dyDescent="0.25">
      <c r="A19" s="10">
        <v>13</v>
      </c>
      <c r="B19" s="1" t="s">
        <v>29</v>
      </c>
      <c r="C19" s="7" t="s">
        <v>12</v>
      </c>
      <c r="D19" s="24">
        <f t="shared" si="0"/>
        <v>108</v>
      </c>
      <c r="E19" s="22">
        <f>5*3600</f>
        <v>18000</v>
      </c>
      <c r="F19" s="11" t="s">
        <v>157</v>
      </c>
      <c r="G19" s="11"/>
      <c r="H19" s="12" t="s">
        <v>10</v>
      </c>
    </row>
    <row r="20" spans="1:8" ht="25.5" customHeight="1" x14ac:dyDescent="0.25">
      <c r="A20" s="10">
        <v>14</v>
      </c>
      <c r="B20" s="1" t="s">
        <v>30</v>
      </c>
      <c r="C20" s="7" t="s">
        <v>12</v>
      </c>
      <c r="D20" s="24">
        <f t="shared" si="0"/>
        <v>86.399999999999991</v>
      </c>
      <c r="E20" s="22">
        <f>4*3600</f>
        <v>14400</v>
      </c>
      <c r="F20" s="11" t="s">
        <v>157</v>
      </c>
      <c r="G20" s="11"/>
      <c r="H20" s="12" t="s">
        <v>10</v>
      </c>
    </row>
    <row r="21" spans="1:8" ht="25.5" customHeight="1" x14ac:dyDescent="0.25">
      <c r="A21" s="10">
        <v>15</v>
      </c>
      <c r="B21" s="1" t="s">
        <v>31</v>
      </c>
      <c r="C21" s="7" t="s">
        <v>12</v>
      </c>
      <c r="D21" s="24">
        <f t="shared" si="0"/>
        <v>86.399999999999991</v>
      </c>
      <c r="E21" s="22">
        <f>4*3600</f>
        <v>14400</v>
      </c>
      <c r="F21" s="11" t="s">
        <v>157</v>
      </c>
      <c r="G21" s="11"/>
      <c r="H21" s="12" t="s">
        <v>10</v>
      </c>
    </row>
    <row r="22" spans="1:8" ht="25.5" customHeight="1" x14ac:dyDescent="0.25">
      <c r="A22" s="10">
        <v>16</v>
      </c>
      <c r="B22" s="1" t="s">
        <v>32</v>
      </c>
      <c r="C22" s="7" t="s">
        <v>12</v>
      </c>
      <c r="D22" s="24">
        <f t="shared" si="0"/>
        <v>86.399999999999991</v>
      </c>
      <c r="E22" s="22">
        <f>4*3600</f>
        <v>14400</v>
      </c>
      <c r="F22" s="11" t="s">
        <v>157</v>
      </c>
      <c r="G22" s="11"/>
      <c r="H22" s="12" t="s">
        <v>10</v>
      </c>
    </row>
    <row r="23" spans="1:8" ht="25.5" customHeight="1" x14ac:dyDescent="0.25">
      <c r="A23" s="10">
        <v>17</v>
      </c>
      <c r="B23" s="1" t="s">
        <v>33</v>
      </c>
      <c r="C23" s="7" t="s">
        <v>16</v>
      </c>
      <c r="D23" s="24">
        <f t="shared" si="0"/>
        <v>64.800000000000011</v>
      </c>
      <c r="E23" s="22">
        <f>3*3600</f>
        <v>10800</v>
      </c>
      <c r="F23" s="11" t="s">
        <v>157</v>
      </c>
      <c r="G23" s="11"/>
      <c r="H23" s="12" t="s">
        <v>10</v>
      </c>
    </row>
    <row r="24" spans="1:8" ht="25.5" customHeight="1" x14ac:dyDescent="0.25">
      <c r="A24" s="10">
        <v>18</v>
      </c>
      <c r="B24" s="7" t="s">
        <v>34</v>
      </c>
      <c r="C24" s="7" t="s">
        <v>12</v>
      </c>
      <c r="D24" s="24">
        <f t="shared" si="0"/>
        <v>129.60000000000002</v>
      </c>
      <c r="E24" s="22">
        <f>6*3600</f>
        <v>21600</v>
      </c>
      <c r="F24" s="11" t="s">
        <v>157</v>
      </c>
      <c r="G24" s="14" t="s">
        <v>35</v>
      </c>
      <c r="H24" s="12" t="s">
        <v>10</v>
      </c>
    </row>
    <row r="25" spans="1:8" ht="25.5" customHeight="1" x14ac:dyDescent="0.25">
      <c r="A25" s="10">
        <v>19</v>
      </c>
      <c r="B25" s="7" t="s">
        <v>36</v>
      </c>
      <c r="C25" s="7" t="s">
        <v>12</v>
      </c>
      <c r="D25" s="24">
        <f t="shared" si="0"/>
        <v>250.56</v>
      </c>
      <c r="E25" s="22">
        <v>41760</v>
      </c>
      <c r="F25" s="11" t="s">
        <v>157</v>
      </c>
      <c r="G25" s="15" t="s">
        <v>37</v>
      </c>
      <c r="H25" s="12" t="s">
        <v>10</v>
      </c>
    </row>
    <row r="26" spans="1:8" ht="25.5" customHeight="1" x14ac:dyDescent="0.25">
      <c r="A26" s="10">
        <v>20</v>
      </c>
      <c r="B26" s="7" t="s">
        <v>38</v>
      </c>
      <c r="C26" s="7" t="s">
        <v>12</v>
      </c>
      <c r="D26" s="24">
        <f t="shared" si="0"/>
        <v>86.399999999999991</v>
      </c>
      <c r="E26" s="22">
        <f>4*3600</f>
        <v>14400</v>
      </c>
      <c r="F26" s="11" t="s">
        <v>157</v>
      </c>
      <c r="G26" s="11"/>
      <c r="H26" s="12" t="s">
        <v>10</v>
      </c>
    </row>
    <row r="27" spans="1:8" ht="25.5" customHeight="1" x14ac:dyDescent="0.25">
      <c r="A27" s="10">
        <v>21</v>
      </c>
      <c r="B27" s="7" t="s">
        <v>39</v>
      </c>
      <c r="C27" s="7" t="s">
        <v>12</v>
      </c>
      <c r="D27" s="24">
        <f t="shared" si="0"/>
        <v>173.78399999999999</v>
      </c>
      <c r="E27" s="22">
        <v>28964</v>
      </c>
      <c r="F27" s="11" t="s">
        <v>157</v>
      </c>
      <c r="G27" s="14" t="s">
        <v>40</v>
      </c>
      <c r="H27" s="12" t="s">
        <v>10</v>
      </c>
    </row>
    <row r="28" spans="1:8" s="16" customFormat="1" ht="25.5" customHeight="1" x14ac:dyDescent="0.25">
      <c r="A28" s="27" t="s">
        <v>41</v>
      </c>
      <c r="B28" s="35" t="s">
        <v>42</v>
      </c>
      <c r="C28" s="36"/>
      <c r="D28" s="38">
        <f>SUM(D29:D37)</f>
        <v>1478.9110000000001</v>
      </c>
      <c r="E28" s="38">
        <f>SUM(E29:E37)</f>
        <v>203497</v>
      </c>
      <c r="F28" s="36"/>
      <c r="G28" s="36"/>
      <c r="H28" s="37"/>
    </row>
    <row r="29" spans="1:8" ht="25.5" customHeight="1" x14ac:dyDescent="0.25">
      <c r="A29" s="10">
        <v>1</v>
      </c>
      <c r="B29" s="3" t="s">
        <v>13</v>
      </c>
      <c r="C29" s="7" t="s">
        <v>43</v>
      </c>
      <c r="D29" s="24">
        <f>25200/10000*70</f>
        <v>176.4</v>
      </c>
      <c r="E29" s="22">
        <v>25200</v>
      </c>
      <c r="F29" s="11" t="s">
        <v>157</v>
      </c>
      <c r="G29" s="17" t="s">
        <v>55</v>
      </c>
      <c r="H29" s="18" t="s">
        <v>10</v>
      </c>
    </row>
    <row r="30" spans="1:8" ht="25.5" customHeight="1" x14ac:dyDescent="0.25">
      <c r="A30" s="10">
        <v>2</v>
      </c>
      <c r="B30" s="3" t="s">
        <v>44</v>
      </c>
      <c r="C30" s="7" t="s">
        <v>43</v>
      </c>
      <c r="D30" s="24">
        <f>21000/10000*70</f>
        <v>147</v>
      </c>
      <c r="E30" s="22">
        <v>21000</v>
      </c>
      <c r="F30" s="11" t="s">
        <v>157</v>
      </c>
      <c r="G30" s="17" t="s">
        <v>56</v>
      </c>
      <c r="H30" s="18" t="s">
        <v>10</v>
      </c>
    </row>
    <row r="31" spans="1:8" ht="25.5" customHeight="1" x14ac:dyDescent="0.25">
      <c r="A31" s="10">
        <v>3</v>
      </c>
      <c r="B31" s="3" t="s">
        <v>45</v>
      </c>
      <c r="C31" s="7" t="s">
        <v>43</v>
      </c>
      <c r="D31" s="24">
        <f>56000/10000*70</f>
        <v>392</v>
      </c>
      <c r="E31" s="22">
        <v>56000</v>
      </c>
      <c r="F31" s="11" t="s">
        <v>157</v>
      </c>
      <c r="G31" s="17" t="s">
        <v>57</v>
      </c>
      <c r="H31" s="18" t="s">
        <v>10</v>
      </c>
    </row>
    <row r="32" spans="1:8" ht="25.5" customHeight="1" x14ac:dyDescent="0.25">
      <c r="A32" s="10">
        <v>4</v>
      </c>
      <c r="B32" s="4" t="s">
        <v>46</v>
      </c>
      <c r="C32" s="7" t="s">
        <v>47</v>
      </c>
      <c r="D32" s="24">
        <f>0.864*70</f>
        <v>60.48</v>
      </c>
      <c r="E32" s="22">
        <v>864</v>
      </c>
      <c r="F32" s="11" t="s">
        <v>157</v>
      </c>
      <c r="G32" s="17" t="s">
        <v>58</v>
      </c>
      <c r="H32" s="18" t="s">
        <v>10</v>
      </c>
    </row>
    <row r="33" spans="1:11" ht="25.5" customHeight="1" x14ac:dyDescent="0.25">
      <c r="A33" s="10">
        <v>5</v>
      </c>
      <c r="B33" s="4" t="s">
        <v>48</v>
      </c>
      <c r="C33" s="7" t="s">
        <v>49</v>
      </c>
      <c r="D33" s="24">
        <f>17431/10000*70</f>
        <v>122.01700000000001</v>
      </c>
      <c r="E33" s="22">
        <v>17431</v>
      </c>
      <c r="F33" s="11" t="s">
        <v>157</v>
      </c>
      <c r="G33" s="17" t="s">
        <v>59</v>
      </c>
      <c r="H33" s="18" t="s">
        <v>10</v>
      </c>
    </row>
    <row r="34" spans="1:11" ht="25.5" customHeight="1" x14ac:dyDescent="0.25">
      <c r="A34" s="10">
        <v>6</v>
      </c>
      <c r="B34" s="5" t="s">
        <v>50</v>
      </c>
      <c r="C34" s="7" t="s">
        <v>49</v>
      </c>
      <c r="D34" s="24">
        <f>1362/10000*70</f>
        <v>9.5339999999999989</v>
      </c>
      <c r="E34" s="22">
        <v>1362</v>
      </c>
      <c r="F34" s="11" t="s">
        <v>157</v>
      </c>
      <c r="G34" s="17" t="s">
        <v>60</v>
      </c>
      <c r="H34" s="18" t="s">
        <v>10</v>
      </c>
    </row>
    <row r="35" spans="1:11" ht="25.5" customHeight="1" x14ac:dyDescent="0.25">
      <c r="A35" s="10">
        <v>7</v>
      </c>
      <c r="B35" s="4" t="s">
        <v>51</v>
      </c>
      <c r="C35" s="7" t="s">
        <v>49</v>
      </c>
      <c r="D35" s="24">
        <f>18562/10000*70</f>
        <v>129.934</v>
      </c>
      <c r="E35" s="22">
        <v>18562</v>
      </c>
      <c r="F35" s="11" t="s">
        <v>157</v>
      </c>
      <c r="G35" s="17" t="s">
        <v>61</v>
      </c>
      <c r="H35" s="18" t="s">
        <v>10</v>
      </c>
    </row>
    <row r="36" spans="1:11" ht="25.5" customHeight="1" x14ac:dyDescent="0.25">
      <c r="A36" s="10">
        <v>8</v>
      </c>
      <c r="B36" s="4" t="s">
        <v>52</v>
      </c>
      <c r="C36" s="7" t="s">
        <v>49</v>
      </c>
      <c r="D36" s="24">
        <f>46000/10000*70</f>
        <v>322</v>
      </c>
      <c r="E36" s="22">
        <v>46000</v>
      </c>
      <c r="F36" s="11" t="s">
        <v>157</v>
      </c>
      <c r="G36" s="17" t="s">
        <v>62</v>
      </c>
      <c r="H36" s="18" t="s">
        <v>10</v>
      </c>
    </row>
    <row r="37" spans="1:11" ht="25.5" customHeight="1" x14ac:dyDescent="0.25">
      <c r="A37" s="10">
        <v>9</v>
      </c>
      <c r="B37" s="4" t="s">
        <v>53</v>
      </c>
      <c r="C37" s="7" t="s">
        <v>54</v>
      </c>
      <c r="D37" s="24">
        <f>17078/10000*70</f>
        <v>119.54599999999999</v>
      </c>
      <c r="E37" s="22">
        <v>17078</v>
      </c>
      <c r="F37" s="11" t="s">
        <v>157</v>
      </c>
      <c r="G37" s="17" t="s">
        <v>63</v>
      </c>
      <c r="H37" s="18" t="s">
        <v>10</v>
      </c>
    </row>
    <row r="38" spans="1:11" s="16" customFormat="1" ht="25.5" customHeight="1" x14ac:dyDescent="0.25">
      <c r="A38" s="27" t="s">
        <v>64</v>
      </c>
      <c r="B38" s="35" t="s">
        <v>65</v>
      </c>
      <c r="C38" s="36"/>
      <c r="D38" s="38">
        <f>SUM(D39:D39)</f>
        <v>595.79999999999995</v>
      </c>
      <c r="E38" s="38">
        <f>SUM(E39:E39)</f>
        <v>16500</v>
      </c>
      <c r="F38" s="36"/>
      <c r="G38" s="36"/>
      <c r="H38" s="37"/>
    </row>
    <row r="39" spans="1:11" s="16" customFormat="1" ht="51.75" customHeight="1" x14ac:dyDescent="0.25">
      <c r="A39" s="10">
        <v>2</v>
      </c>
      <c r="B39" s="7" t="s">
        <v>78</v>
      </c>
      <c r="C39" s="7" t="s">
        <v>79</v>
      </c>
      <c r="D39" s="24">
        <v>595.79999999999995</v>
      </c>
      <c r="E39" s="24">
        <v>16500</v>
      </c>
      <c r="F39" s="11" t="s">
        <v>80</v>
      </c>
      <c r="G39" s="14" t="s">
        <v>81</v>
      </c>
      <c r="H39" s="10" t="s">
        <v>154</v>
      </c>
    </row>
    <row r="40" spans="1:11" s="16" customFormat="1" ht="25.5" customHeight="1" x14ac:dyDescent="0.25">
      <c r="A40" s="27" t="s">
        <v>66</v>
      </c>
      <c r="B40" s="35" t="s">
        <v>67</v>
      </c>
      <c r="C40" s="36"/>
      <c r="D40" s="38">
        <f>SUM(D41:D45)</f>
        <v>495</v>
      </c>
      <c r="E40" s="38" t="e">
        <f>SUM(E41:E45)</f>
        <v>#VALUE!</v>
      </c>
      <c r="F40" s="36"/>
      <c r="G40" s="36"/>
      <c r="H40" s="37"/>
    </row>
    <row r="41" spans="1:11" ht="25.5" customHeight="1" x14ac:dyDescent="0.25">
      <c r="A41" s="10">
        <v>1</v>
      </c>
      <c r="B41" s="7" t="s">
        <v>68</v>
      </c>
      <c r="C41" s="7" t="s">
        <v>69</v>
      </c>
      <c r="D41" s="24" t="s">
        <v>70</v>
      </c>
      <c r="E41" s="22" t="e">
        <f>+(D41*360)/1.5</f>
        <v>#VALUE!</v>
      </c>
      <c r="F41" s="11" t="s">
        <v>163</v>
      </c>
      <c r="G41" s="19" t="s">
        <v>82</v>
      </c>
      <c r="H41" s="7" t="s">
        <v>75</v>
      </c>
    </row>
    <row r="42" spans="1:11" ht="25.5" customHeight="1" x14ac:dyDescent="0.25">
      <c r="A42" s="10">
        <v>2</v>
      </c>
      <c r="B42" s="7" t="s">
        <v>71</v>
      </c>
      <c r="C42" s="7" t="s">
        <v>69</v>
      </c>
      <c r="D42" s="24">
        <v>105</v>
      </c>
      <c r="E42" s="22">
        <f t="shared" ref="E42:E45" si="1">+(D42*360)/1.5</f>
        <v>25200</v>
      </c>
      <c r="F42" s="11" t="s">
        <v>163</v>
      </c>
      <c r="G42" s="19" t="s">
        <v>83</v>
      </c>
      <c r="H42" s="7" t="s">
        <v>76</v>
      </c>
    </row>
    <row r="43" spans="1:11" ht="25.5" customHeight="1" x14ac:dyDescent="0.25">
      <c r="A43" s="10">
        <v>3</v>
      </c>
      <c r="B43" s="7" t="s">
        <v>72</v>
      </c>
      <c r="C43" s="7" t="s">
        <v>69</v>
      </c>
      <c r="D43" s="24">
        <v>75</v>
      </c>
      <c r="E43" s="22">
        <f t="shared" si="1"/>
        <v>18000</v>
      </c>
      <c r="F43" s="11" t="s">
        <v>163</v>
      </c>
      <c r="G43" s="19" t="s">
        <v>84</v>
      </c>
      <c r="H43" s="7" t="s">
        <v>77</v>
      </c>
    </row>
    <row r="44" spans="1:11" ht="25.5" customHeight="1" x14ac:dyDescent="0.25">
      <c r="A44" s="10">
        <v>4</v>
      </c>
      <c r="B44" s="7" t="s">
        <v>73</v>
      </c>
      <c r="C44" s="7" t="s">
        <v>69</v>
      </c>
      <c r="D44" s="24">
        <v>202</v>
      </c>
      <c r="E44" s="22">
        <f t="shared" si="1"/>
        <v>48480</v>
      </c>
      <c r="F44" s="11" t="s">
        <v>163</v>
      </c>
      <c r="G44" s="19" t="s">
        <v>85</v>
      </c>
      <c r="H44" s="7" t="s">
        <v>77</v>
      </c>
    </row>
    <row r="45" spans="1:11" ht="25.5" customHeight="1" x14ac:dyDescent="0.25">
      <c r="A45" s="10">
        <v>5</v>
      </c>
      <c r="B45" s="7" t="s">
        <v>74</v>
      </c>
      <c r="C45" s="7" t="s">
        <v>69</v>
      </c>
      <c r="D45" s="24">
        <v>113</v>
      </c>
      <c r="E45" s="22">
        <f t="shared" si="1"/>
        <v>27120</v>
      </c>
      <c r="F45" s="11" t="s">
        <v>163</v>
      </c>
      <c r="G45" s="19" t="s">
        <v>86</v>
      </c>
      <c r="H45" s="7" t="s">
        <v>77</v>
      </c>
    </row>
    <row r="46" spans="1:11" s="16" customFormat="1" ht="25.5" customHeight="1" x14ac:dyDescent="0.25">
      <c r="A46" s="27" t="s">
        <v>87</v>
      </c>
      <c r="B46" s="35" t="s">
        <v>88</v>
      </c>
      <c r="C46" s="36"/>
      <c r="D46" s="38">
        <f>SUM(D47:D54)</f>
        <v>8092.8649999999998</v>
      </c>
      <c r="E46" s="38">
        <f>SUM(E47:E54)</f>
        <v>1166152.5</v>
      </c>
      <c r="F46" s="36"/>
      <c r="G46" s="36"/>
      <c r="H46" s="37"/>
    </row>
    <row r="47" spans="1:11" ht="25.5" customHeight="1" x14ac:dyDescent="0.25">
      <c r="A47" s="10">
        <v>1</v>
      </c>
      <c r="B47" s="7" t="s">
        <v>146</v>
      </c>
      <c r="C47" s="20" t="s">
        <v>89</v>
      </c>
      <c r="D47" s="25">
        <v>1112.1500000000001</v>
      </c>
      <c r="E47" s="25">
        <v>160252.5</v>
      </c>
      <c r="F47" s="32" t="s">
        <v>156</v>
      </c>
      <c r="G47" s="14" t="s">
        <v>164</v>
      </c>
      <c r="H47" s="12" t="s">
        <v>97</v>
      </c>
      <c r="K47" s="40"/>
    </row>
    <row r="48" spans="1:11" ht="25.5" customHeight="1" x14ac:dyDescent="0.25">
      <c r="A48" s="10">
        <v>2</v>
      </c>
      <c r="B48" s="7" t="s">
        <v>147</v>
      </c>
      <c r="C48" s="20" t="s">
        <v>90</v>
      </c>
      <c r="D48" s="25">
        <v>609</v>
      </c>
      <c r="E48" s="25">
        <v>87756</v>
      </c>
      <c r="F48" s="32" t="s">
        <v>156</v>
      </c>
      <c r="G48" s="14" t="s">
        <v>165</v>
      </c>
      <c r="H48" s="12" t="s">
        <v>97</v>
      </c>
      <c r="K48" s="40"/>
    </row>
    <row r="49" spans="1:11" ht="25.5" customHeight="1" x14ac:dyDescent="0.25">
      <c r="A49" s="10">
        <v>3</v>
      </c>
      <c r="B49" s="7" t="s">
        <v>148</v>
      </c>
      <c r="C49" s="20" t="s">
        <v>91</v>
      </c>
      <c r="D49" s="25">
        <v>347</v>
      </c>
      <c r="E49" s="25">
        <v>49989.5</v>
      </c>
      <c r="F49" s="32" t="s">
        <v>156</v>
      </c>
      <c r="G49" s="14" t="s">
        <v>166</v>
      </c>
      <c r="H49" s="12" t="s">
        <v>97</v>
      </c>
      <c r="K49" s="40"/>
    </row>
    <row r="50" spans="1:11" ht="25.5" customHeight="1" x14ac:dyDescent="0.25">
      <c r="A50" s="10">
        <v>4</v>
      </c>
      <c r="B50" s="7" t="s">
        <v>149</v>
      </c>
      <c r="C50" s="20" t="s">
        <v>92</v>
      </c>
      <c r="D50" s="25">
        <v>561.5</v>
      </c>
      <c r="E50" s="25">
        <v>80919</v>
      </c>
      <c r="F50" s="32" t="s">
        <v>156</v>
      </c>
      <c r="G50" s="14" t="s">
        <v>167</v>
      </c>
      <c r="H50" s="12" t="s">
        <v>97</v>
      </c>
      <c r="K50" s="40"/>
    </row>
    <row r="51" spans="1:11" ht="25.5" customHeight="1" x14ac:dyDescent="0.25">
      <c r="A51" s="10">
        <v>5</v>
      </c>
      <c r="B51" s="7" t="s">
        <v>150</v>
      </c>
      <c r="C51" s="20" t="s">
        <v>93</v>
      </c>
      <c r="D51" s="25">
        <v>272.5</v>
      </c>
      <c r="E51" s="25">
        <v>39259</v>
      </c>
      <c r="F51" s="32" t="s">
        <v>156</v>
      </c>
      <c r="G51" s="14" t="s">
        <v>168</v>
      </c>
      <c r="H51" s="12" t="s">
        <v>97</v>
      </c>
      <c r="K51" s="40"/>
    </row>
    <row r="52" spans="1:11" ht="25.5" customHeight="1" x14ac:dyDescent="0.25">
      <c r="A52" s="10">
        <v>6</v>
      </c>
      <c r="B52" s="7" t="s">
        <v>151</v>
      </c>
      <c r="C52" s="20" t="s">
        <v>94</v>
      </c>
      <c r="D52" s="25">
        <v>413</v>
      </c>
      <c r="E52" s="25">
        <v>59535</v>
      </c>
      <c r="F52" s="32" t="s">
        <v>156</v>
      </c>
      <c r="G52" s="14" t="s">
        <v>169</v>
      </c>
      <c r="H52" s="12" t="s">
        <v>97</v>
      </c>
      <c r="K52" s="40"/>
    </row>
    <row r="53" spans="1:11" ht="25.5" customHeight="1" x14ac:dyDescent="0.25">
      <c r="A53" s="10">
        <v>7</v>
      </c>
      <c r="B53" s="7" t="s">
        <v>152</v>
      </c>
      <c r="C53" s="20" t="s">
        <v>95</v>
      </c>
      <c r="D53" s="25">
        <v>2404.7150000000001</v>
      </c>
      <c r="E53" s="25">
        <v>346500.5</v>
      </c>
      <c r="F53" s="32" t="s">
        <v>156</v>
      </c>
      <c r="G53" s="14" t="s">
        <v>170</v>
      </c>
      <c r="H53" s="12" t="s">
        <v>97</v>
      </c>
      <c r="K53" s="40"/>
    </row>
    <row r="54" spans="1:11" ht="25.5" customHeight="1" x14ac:dyDescent="0.25">
      <c r="A54" s="10">
        <v>8</v>
      </c>
      <c r="B54" s="7" t="s">
        <v>153</v>
      </c>
      <c r="C54" s="20" t="s">
        <v>96</v>
      </c>
      <c r="D54" s="25">
        <v>2373</v>
      </c>
      <c r="E54" s="25">
        <v>341941</v>
      </c>
      <c r="F54" s="32" t="s">
        <v>156</v>
      </c>
      <c r="G54" s="14" t="s">
        <v>171</v>
      </c>
      <c r="H54" s="12" t="s">
        <v>97</v>
      </c>
      <c r="K54" s="40"/>
    </row>
    <row r="55" spans="1:11" s="16" customFormat="1" ht="25.5" customHeight="1" x14ac:dyDescent="0.25">
      <c r="A55" s="27" t="s">
        <v>98</v>
      </c>
      <c r="B55" s="35" t="s">
        <v>99</v>
      </c>
      <c r="C55" s="36"/>
      <c r="D55" s="39">
        <f>SUM(D56:D97)</f>
        <v>3888.8777777777777</v>
      </c>
      <c r="E55" s="39">
        <f>SUM(E56:E97)</f>
        <v>1076920</v>
      </c>
      <c r="F55" s="36"/>
      <c r="G55" s="36"/>
      <c r="H55" s="37"/>
    </row>
    <row r="56" spans="1:11" ht="25.5" customHeight="1" x14ac:dyDescent="0.25">
      <c r="A56" s="10">
        <v>1</v>
      </c>
      <c r="B56" s="6" t="s">
        <v>100</v>
      </c>
      <c r="C56" s="6" t="s">
        <v>101</v>
      </c>
      <c r="D56" s="24">
        <f>+(E56*1.3)/360</f>
        <v>39</v>
      </c>
      <c r="E56" s="24">
        <v>10800</v>
      </c>
      <c r="F56" s="34" t="s">
        <v>159</v>
      </c>
      <c r="G56" s="14"/>
      <c r="H56" s="12" t="s">
        <v>155</v>
      </c>
    </row>
    <row r="57" spans="1:11" ht="25.5" customHeight="1" x14ac:dyDescent="0.25">
      <c r="A57" s="10">
        <v>2</v>
      </c>
      <c r="B57" s="6" t="s">
        <v>102</v>
      </c>
      <c r="C57" s="6" t="s">
        <v>101</v>
      </c>
      <c r="D57" s="24">
        <f t="shared" ref="D57:D97" si="2">+(E57*1.3)/360</f>
        <v>32.5</v>
      </c>
      <c r="E57" s="24">
        <v>9000</v>
      </c>
      <c r="F57" s="34" t="s">
        <v>159</v>
      </c>
      <c r="G57" s="14"/>
      <c r="H57" s="12" t="s">
        <v>155</v>
      </c>
    </row>
    <row r="58" spans="1:11" ht="25.5" customHeight="1" x14ac:dyDescent="0.25">
      <c r="A58" s="10">
        <v>3</v>
      </c>
      <c r="B58" s="6" t="s">
        <v>103</v>
      </c>
      <c r="C58" s="6" t="s">
        <v>101</v>
      </c>
      <c r="D58" s="24">
        <f t="shared" si="2"/>
        <v>91</v>
      </c>
      <c r="E58" s="24">
        <v>25200</v>
      </c>
      <c r="F58" s="34" t="s">
        <v>159</v>
      </c>
      <c r="G58" s="14"/>
      <c r="H58" s="12" t="s">
        <v>155</v>
      </c>
    </row>
    <row r="59" spans="1:11" ht="25.5" customHeight="1" x14ac:dyDescent="0.25">
      <c r="A59" s="10">
        <v>4</v>
      </c>
      <c r="B59" s="6" t="s">
        <v>104</v>
      </c>
      <c r="C59" s="6" t="s">
        <v>101</v>
      </c>
      <c r="D59" s="24">
        <f t="shared" si="2"/>
        <v>179.4</v>
      </c>
      <c r="E59" s="24">
        <v>49680</v>
      </c>
      <c r="F59" s="34" t="s">
        <v>159</v>
      </c>
      <c r="G59" s="14"/>
      <c r="H59" s="12" t="s">
        <v>155</v>
      </c>
    </row>
    <row r="60" spans="1:11" ht="25.5" customHeight="1" x14ac:dyDescent="0.25">
      <c r="A60" s="10">
        <v>5</v>
      </c>
      <c r="B60" s="6" t="s">
        <v>105</v>
      </c>
      <c r="C60" s="6" t="s">
        <v>101</v>
      </c>
      <c r="D60" s="24">
        <f t="shared" si="2"/>
        <v>40.299999999999997</v>
      </c>
      <c r="E60" s="24">
        <v>11160</v>
      </c>
      <c r="F60" s="34" t="s">
        <v>159</v>
      </c>
      <c r="G60" s="14"/>
      <c r="H60" s="12" t="s">
        <v>155</v>
      </c>
    </row>
    <row r="61" spans="1:11" ht="25.5" customHeight="1" x14ac:dyDescent="0.25">
      <c r="A61" s="10">
        <v>6</v>
      </c>
      <c r="B61" s="6" t="s">
        <v>106</v>
      </c>
      <c r="C61" s="6" t="s">
        <v>101</v>
      </c>
      <c r="D61" s="24">
        <f t="shared" si="2"/>
        <v>40.299999999999997</v>
      </c>
      <c r="E61" s="24">
        <v>11160</v>
      </c>
      <c r="F61" s="34" t="s">
        <v>159</v>
      </c>
      <c r="G61" s="14"/>
      <c r="H61" s="12" t="s">
        <v>155</v>
      </c>
    </row>
    <row r="62" spans="1:11" ht="25.5" customHeight="1" x14ac:dyDescent="0.25">
      <c r="A62" s="10">
        <v>7</v>
      </c>
      <c r="B62" s="6" t="s">
        <v>107</v>
      </c>
      <c r="C62" s="6" t="s">
        <v>101</v>
      </c>
      <c r="D62" s="24">
        <f t="shared" si="2"/>
        <v>39</v>
      </c>
      <c r="E62" s="24">
        <v>10800</v>
      </c>
      <c r="F62" s="34" t="s">
        <v>159</v>
      </c>
      <c r="G62" s="14"/>
      <c r="H62" s="12" t="s">
        <v>155</v>
      </c>
    </row>
    <row r="63" spans="1:11" ht="25.5" customHeight="1" x14ac:dyDescent="0.25">
      <c r="A63" s="10">
        <v>8</v>
      </c>
      <c r="B63" s="6" t="s">
        <v>108</v>
      </c>
      <c r="C63" s="6" t="s">
        <v>101</v>
      </c>
      <c r="D63" s="24">
        <f t="shared" si="2"/>
        <v>156</v>
      </c>
      <c r="E63" s="24">
        <v>43200</v>
      </c>
      <c r="F63" s="34" t="s">
        <v>159</v>
      </c>
      <c r="G63" s="14"/>
      <c r="H63" s="12" t="s">
        <v>155</v>
      </c>
    </row>
    <row r="64" spans="1:11" ht="25.5" customHeight="1" x14ac:dyDescent="0.25">
      <c r="A64" s="10">
        <v>9</v>
      </c>
      <c r="B64" s="6" t="s">
        <v>109</v>
      </c>
      <c r="C64" s="6" t="s">
        <v>101</v>
      </c>
      <c r="D64" s="24">
        <f t="shared" si="2"/>
        <v>78</v>
      </c>
      <c r="E64" s="24">
        <v>21600</v>
      </c>
      <c r="F64" s="34" t="s">
        <v>159</v>
      </c>
      <c r="G64" s="14"/>
      <c r="H64" s="12" t="s">
        <v>155</v>
      </c>
    </row>
    <row r="65" spans="1:8" ht="25.5" customHeight="1" x14ac:dyDescent="0.25">
      <c r="A65" s="10">
        <v>10</v>
      </c>
      <c r="B65" s="6" t="s">
        <v>110</v>
      </c>
      <c r="C65" s="6" t="s">
        <v>101</v>
      </c>
      <c r="D65" s="24">
        <f t="shared" si="2"/>
        <v>39</v>
      </c>
      <c r="E65" s="24">
        <v>10800</v>
      </c>
      <c r="F65" s="34" t="s">
        <v>159</v>
      </c>
      <c r="G65" s="14"/>
      <c r="H65" s="12" t="s">
        <v>155</v>
      </c>
    </row>
    <row r="66" spans="1:8" ht="25.5" customHeight="1" x14ac:dyDescent="0.25">
      <c r="A66" s="10">
        <v>11</v>
      </c>
      <c r="B66" s="6" t="s">
        <v>111</v>
      </c>
      <c r="C66" s="6" t="s">
        <v>101</v>
      </c>
      <c r="D66" s="24">
        <f t="shared" si="2"/>
        <v>65</v>
      </c>
      <c r="E66" s="24">
        <v>18000</v>
      </c>
      <c r="F66" s="34" t="s">
        <v>159</v>
      </c>
      <c r="G66" s="14"/>
      <c r="H66" s="12" t="s">
        <v>155</v>
      </c>
    </row>
    <row r="67" spans="1:8" ht="25.5" customHeight="1" x14ac:dyDescent="0.25">
      <c r="A67" s="10">
        <v>12</v>
      </c>
      <c r="B67" s="6" t="s">
        <v>112</v>
      </c>
      <c r="C67" s="6" t="s">
        <v>101</v>
      </c>
      <c r="D67" s="24">
        <f t="shared" si="2"/>
        <v>39</v>
      </c>
      <c r="E67" s="24">
        <v>10800</v>
      </c>
      <c r="F67" s="34" t="s">
        <v>159</v>
      </c>
      <c r="G67" s="14"/>
      <c r="H67" s="12" t="s">
        <v>155</v>
      </c>
    </row>
    <row r="68" spans="1:8" ht="25.5" customHeight="1" x14ac:dyDescent="0.25">
      <c r="A68" s="10">
        <v>13</v>
      </c>
      <c r="B68" s="6" t="s">
        <v>113</v>
      </c>
      <c r="C68" s="6" t="s">
        <v>101</v>
      </c>
      <c r="D68" s="24">
        <f t="shared" si="2"/>
        <v>159.9</v>
      </c>
      <c r="E68" s="24">
        <v>44280</v>
      </c>
      <c r="F68" s="34" t="s">
        <v>159</v>
      </c>
      <c r="G68" s="14"/>
      <c r="H68" s="12" t="s">
        <v>155</v>
      </c>
    </row>
    <row r="69" spans="1:8" ht="25.5" customHeight="1" x14ac:dyDescent="0.25">
      <c r="A69" s="10">
        <v>14</v>
      </c>
      <c r="B69" s="1" t="s">
        <v>114</v>
      </c>
      <c r="C69" s="33" t="s">
        <v>115</v>
      </c>
      <c r="D69" s="24">
        <f t="shared" si="2"/>
        <v>104</v>
      </c>
      <c r="E69" s="24">
        <v>28800</v>
      </c>
      <c r="F69" s="34" t="s">
        <v>159</v>
      </c>
      <c r="G69" s="14"/>
      <c r="H69" s="12" t="s">
        <v>155</v>
      </c>
    </row>
    <row r="70" spans="1:8" ht="25.5" customHeight="1" x14ac:dyDescent="0.25">
      <c r="A70" s="10">
        <v>15</v>
      </c>
      <c r="B70" s="1" t="s">
        <v>116</v>
      </c>
      <c r="C70" s="33" t="s">
        <v>115</v>
      </c>
      <c r="D70" s="24">
        <f t="shared" si="2"/>
        <v>128.69999999999999</v>
      </c>
      <c r="E70" s="24">
        <v>35640</v>
      </c>
      <c r="F70" s="34" t="s">
        <v>159</v>
      </c>
      <c r="G70" s="14"/>
      <c r="H70" s="12" t="s">
        <v>155</v>
      </c>
    </row>
    <row r="71" spans="1:8" ht="25.5" customHeight="1" x14ac:dyDescent="0.25">
      <c r="A71" s="10">
        <v>16</v>
      </c>
      <c r="B71" s="1" t="s">
        <v>117</v>
      </c>
      <c r="C71" s="33" t="s">
        <v>115</v>
      </c>
      <c r="D71" s="24">
        <f t="shared" si="2"/>
        <v>104</v>
      </c>
      <c r="E71" s="24">
        <v>28800</v>
      </c>
      <c r="F71" s="34" t="s">
        <v>159</v>
      </c>
      <c r="G71" s="14"/>
      <c r="H71" s="12" t="s">
        <v>155</v>
      </c>
    </row>
    <row r="72" spans="1:8" ht="25.5" customHeight="1" x14ac:dyDescent="0.25">
      <c r="A72" s="10">
        <v>17</v>
      </c>
      <c r="B72" s="1" t="s">
        <v>118</v>
      </c>
      <c r="C72" s="33" t="s">
        <v>115</v>
      </c>
      <c r="D72" s="24">
        <f t="shared" si="2"/>
        <v>66.3</v>
      </c>
      <c r="E72" s="24">
        <v>18360</v>
      </c>
      <c r="F72" s="34" t="s">
        <v>159</v>
      </c>
      <c r="G72" s="14"/>
      <c r="H72" s="12" t="s">
        <v>155</v>
      </c>
    </row>
    <row r="73" spans="1:8" ht="25.5" customHeight="1" x14ac:dyDescent="0.25">
      <c r="A73" s="10">
        <v>18</v>
      </c>
      <c r="B73" s="1" t="s">
        <v>119</v>
      </c>
      <c r="C73" s="33" t="s">
        <v>115</v>
      </c>
      <c r="D73" s="24">
        <f t="shared" si="2"/>
        <v>66.3</v>
      </c>
      <c r="E73" s="24">
        <v>18360</v>
      </c>
      <c r="F73" s="34" t="s">
        <v>159</v>
      </c>
      <c r="G73" s="14"/>
      <c r="H73" s="12" t="s">
        <v>155</v>
      </c>
    </row>
    <row r="74" spans="1:8" ht="25.5" customHeight="1" x14ac:dyDescent="0.25">
      <c r="A74" s="10">
        <v>19</v>
      </c>
      <c r="B74" s="1" t="s">
        <v>120</v>
      </c>
      <c r="C74" s="33" t="s">
        <v>115</v>
      </c>
      <c r="D74" s="24">
        <f t="shared" si="2"/>
        <v>130</v>
      </c>
      <c r="E74" s="24">
        <v>36000</v>
      </c>
      <c r="F74" s="34" t="s">
        <v>159</v>
      </c>
      <c r="G74" s="14"/>
      <c r="H74" s="12" t="s">
        <v>155</v>
      </c>
    </row>
    <row r="75" spans="1:8" ht="25.5" customHeight="1" x14ac:dyDescent="0.25">
      <c r="A75" s="10">
        <v>20</v>
      </c>
      <c r="B75" s="1" t="s">
        <v>121</v>
      </c>
      <c r="C75" s="33" t="s">
        <v>115</v>
      </c>
      <c r="D75" s="24">
        <f t="shared" si="2"/>
        <v>195</v>
      </c>
      <c r="E75" s="24">
        <v>54000</v>
      </c>
      <c r="F75" s="34" t="s">
        <v>159</v>
      </c>
      <c r="G75" s="14"/>
      <c r="H75" s="12" t="s">
        <v>155</v>
      </c>
    </row>
    <row r="76" spans="1:8" ht="25.5" customHeight="1" x14ac:dyDescent="0.25">
      <c r="A76" s="10">
        <v>21</v>
      </c>
      <c r="B76" s="1" t="s">
        <v>122</v>
      </c>
      <c r="C76" s="33" t="s">
        <v>115</v>
      </c>
      <c r="D76" s="24">
        <f t="shared" si="2"/>
        <v>117</v>
      </c>
      <c r="E76" s="24">
        <v>32400</v>
      </c>
      <c r="F76" s="34" t="s">
        <v>159</v>
      </c>
      <c r="G76" s="14"/>
      <c r="H76" s="12" t="s">
        <v>155</v>
      </c>
    </row>
    <row r="77" spans="1:8" ht="25.5" customHeight="1" x14ac:dyDescent="0.25">
      <c r="A77" s="10">
        <v>22</v>
      </c>
      <c r="B77" s="1" t="s">
        <v>123</v>
      </c>
      <c r="C77" s="33" t="s">
        <v>115</v>
      </c>
      <c r="D77" s="24">
        <f t="shared" si="2"/>
        <v>110.5</v>
      </c>
      <c r="E77" s="24">
        <v>30600</v>
      </c>
      <c r="F77" s="34" t="s">
        <v>159</v>
      </c>
      <c r="G77" s="14"/>
      <c r="H77" s="12" t="s">
        <v>155</v>
      </c>
    </row>
    <row r="78" spans="1:8" ht="25.5" customHeight="1" x14ac:dyDescent="0.25">
      <c r="A78" s="10">
        <v>23</v>
      </c>
      <c r="B78" s="1" t="s">
        <v>124</v>
      </c>
      <c r="C78" s="33" t="s">
        <v>115</v>
      </c>
      <c r="D78" s="24">
        <f t="shared" si="2"/>
        <v>110.5</v>
      </c>
      <c r="E78" s="24">
        <v>30600</v>
      </c>
      <c r="F78" s="34" t="s">
        <v>159</v>
      </c>
      <c r="G78" s="14"/>
      <c r="H78" s="12" t="s">
        <v>155</v>
      </c>
    </row>
    <row r="79" spans="1:8" ht="25.5" customHeight="1" x14ac:dyDescent="0.25">
      <c r="A79" s="10">
        <v>24</v>
      </c>
      <c r="B79" s="1" t="s">
        <v>125</v>
      </c>
      <c r="C79" s="33" t="s">
        <v>115</v>
      </c>
      <c r="D79" s="24">
        <f t="shared" si="2"/>
        <v>39</v>
      </c>
      <c r="E79" s="24">
        <v>10800</v>
      </c>
      <c r="F79" s="34" t="s">
        <v>159</v>
      </c>
      <c r="G79" s="14"/>
      <c r="H79" s="12" t="s">
        <v>155</v>
      </c>
    </row>
    <row r="80" spans="1:8" ht="25.5" customHeight="1" x14ac:dyDescent="0.25">
      <c r="A80" s="10">
        <v>25</v>
      </c>
      <c r="B80" s="1" t="s">
        <v>126</v>
      </c>
      <c r="C80" s="33" t="s">
        <v>115</v>
      </c>
      <c r="D80" s="24">
        <f t="shared" si="2"/>
        <v>78</v>
      </c>
      <c r="E80" s="24">
        <v>21600</v>
      </c>
      <c r="F80" s="34" t="s">
        <v>159</v>
      </c>
      <c r="G80" s="14"/>
      <c r="H80" s="12" t="s">
        <v>155</v>
      </c>
    </row>
    <row r="81" spans="1:8" ht="25.5" customHeight="1" x14ac:dyDescent="0.25">
      <c r="A81" s="10">
        <v>26</v>
      </c>
      <c r="B81" s="1" t="s">
        <v>127</v>
      </c>
      <c r="C81" s="33" t="s">
        <v>115</v>
      </c>
      <c r="D81" s="24">
        <f t="shared" si="2"/>
        <v>32.5</v>
      </c>
      <c r="E81" s="24">
        <v>9000</v>
      </c>
      <c r="F81" s="34" t="s">
        <v>159</v>
      </c>
      <c r="G81" s="14"/>
      <c r="H81" s="12" t="s">
        <v>155</v>
      </c>
    </row>
    <row r="82" spans="1:8" ht="25.5" customHeight="1" x14ac:dyDescent="0.25">
      <c r="A82" s="10">
        <v>27</v>
      </c>
      <c r="B82" s="1" t="s">
        <v>128</v>
      </c>
      <c r="C82" s="33" t="s">
        <v>115</v>
      </c>
      <c r="D82" s="24">
        <f t="shared" si="2"/>
        <v>66.3</v>
      </c>
      <c r="E82" s="24">
        <v>18360</v>
      </c>
      <c r="F82" s="34" t="s">
        <v>159</v>
      </c>
      <c r="G82" s="14"/>
      <c r="H82" s="12" t="s">
        <v>155</v>
      </c>
    </row>
    <row r="83" spans="1:8" ht="25.5" customHeight="1" x14ac:dyDescent="0.25">
      <c r="A83" s="10">
        <v>28</v>
      </c>
      <c r="B83" s="1" t="s">
        <v>129</v>
      </c>
      <c r="C83" s="33" t="s">
        <v>115</v>
      </c>
      <c r="D83" s="24">
        <f t="shared" si="2"/>
        <v>130</v>
      </c>
      <c r="E83" s="24">
        <v>36000</v>
      </c>
      <c r="F83" s="34" t="s">
        <v>159</v>
      </c>
      <c r="G83" s="14"/>
      <c r="H83" s="12" t="s">
        <v>155</v>
      </c>
    </row>
    <row r="84" spans="1:8" ht="25.5" customHeight="1" x14ac:dyDescent="0.25">
      <c r="A84" s="10">
        <v>29</v>
      </c>
      <c r="B84" s="1" t="s">
        <v>131</v>
      </c>
      <c r="C84" s="6" t="s">
        <v>132</v>
      </c>
      <c r="D84" s="24">
        <f t="shared" si="2"/>
        <v>130</v>
      </c>
      <c r="E84" s="24">
        <v>36000</v>
      </c>
      <c r="F84" s="34" t="s">
        <v>159</v>
      </c>
      <c r="G84" s="14"/>
      <c r="H84" s="12" t="s">
        <v>155</v>
      </c>
    </row>
    <row r="85" spans="1:8" ht="25.5" customHeight="1" x14ac:dyDescent="0.25">
      <c r="A85" s="10">
        <v>30</v>
      </c>
      <c r="B85" s="1" t="s">
        <v>133</v>
      </c>
      <c r="C85" s="6" t="s">
        <v>132</v>
      </c>
      <c r="D85" s="24">
        <f t="shared" si="2"/>
        <v>67.599999999999994</v>
      </c>
      <c r="E85" s="24">
        <v>18720</v>
      </c>
      <c r="F85" s="34" t="s">
        <v>159</v>
      </c>
      <c r="G85" s="14"/>
      <c r="H85" s="12" t="s">
        <v>155</v>
      </c>
    </row>
    <row r="86" spans="1:8" ht="25.5" customHeight="1" x14ac:dyDescent="0.25">
      <c r="A86" s="10">
        <v>31</v>
      </c>
      <c r="B86" s="1" t="s">
        <v>134</v>
      </c>
      <c r="C86" s="6" t="s">
        <v>132</v>
      </c>
      <c r="D86" s="24">
        <f t="shared" si="2"/>
        <v>97.5</v>
      </c>
      <c r="E86" s="24">
        <v>27000</v>
      </c>
      <c r="F86" s="34" t="s">
        <v>159</v>
      </c>
      <c r="G86" s="14"/>
      <c r="H86" s="12" t="s">
        <v>155</v>
      </c>
    </row>
    <row r="87" spans="1:8" ht="25.5" customHeight="1" x14ac:dyDescent="0.25">
      <c r="A87" s="10">
        <v>32</v>
      </c>
      <c r="B87" s="1" t="s">
        <v>135</v>
      </c>
      <c r="C87" s="6" t="s">
        <v>132</v>
      </c>
      <c r="D87" s="24">
        <f t="shared" si="2"/>
        <v>70.2</v>
      </c>
      <c r="E87" s="24">
        <v>19440</v>
      </c>
      <c r="F87" s="34" t="s">
        <v>159</v>
      </c>
      <c r="G87" s="14"/>
      <c r="H87" s="12" t="s">
        <v>155</v>
      </c>
    </row>
    <row r="88" spans="1:8" ht="25.5" customHeight="1" x14ac:dyDescent="0.25">
      <c r="A88" s="10">
        <v>33</v>
      </c>
      <c r="B88" s="1" t="s">
        <v>136</v>
      </c>
      <c r="C88" s="6" t="s">
        <v>132</v>
      </c>
      <c r="D88" s="24">
        <f t="shared" si="2"/>
        <v>156</v>
      </c>
      <c r="E88" s="24">
        <v>43200</v>
      </c>
      <c r="F88" s="34" t="s">
        <v>159</v>
      </c>
      <c r="G88" s="14"/>
      <c r="H88" s="12" t="s">
        <v>155</v>
      </c>
    </row>
    <row r="89" spans="1:8" ht="25.5" customHeight="1" x14ac:dyDescent="0.25">
      <c r="A89" s="10">
        <v>34</v>
      </c>
      <c r="B89" s="1" t="s">
        <v>137</v>
      </c>
      <c r="C89" s="6" t="s">
        <v>132</v>
      </c>
      <c r="D89" s="24">
        <f t="shared" si="2"/>
        <v>78</v>
      </c>
      <c r="E89" s="24">
        <v>21600</v>
      </c>
      <c r="F89" s="34" t="s">
        <v>159</v>
      </c>
      <c r="G89" s="14"/>
      <c r="H89" s="12" t="s">
        <v>155</v>
      </c>
    </row>
    <row r="90" spans="1:8" ht="25.5" customHeight="1" x14ac:dyDescent="0.25">
      <c r="A90" s="10">
        <v>35</v>
      </c>
      <c r="B90" s="1" t="s">
        <v>138</v>
      </c>
      <c r="C90" s="6" t="s">
        <v>132</v>
      </c>
      <c r="D90" s="24">
        <f t="shared" si="2"/>
        <v>98.8</v>
      </c>
      <c r="E90" s="24">
        <v>27360</v>
      </c>
      <c r="F90" s="34" t="s">
        <v>159</v>
      </c>
      <c r="G90" s="14"/>
      <c r="H90" s="12" t="s">
        <v>155</v>
      </c>
    </row>
    <row r="91" spans="1:8" ht="25.5" customHeight="1" x14ac:dyDescent="0.25">
      <c r="A91" s="10">
        <v>36</v>
      </c>
      <c r="B91" s="1" t="s">
        <v>139</v>
      </c>
      <c r="C91" s="33" t="s">
        <v>140</v>
      </c>
      <c r="D91" s="24">
        <f t="shared" si="2"/>
        <v>117</v>
      </c>
      <c r="E91" s="24">
        <v>32400</v>
      </c>
      <c r="F91" s="34" t="s">
        <v>159</v>
      </c>
      <c r="G91" s="14"/>
      <c r="H91" s="12" t="s">
        <v>155</v>
      </c>
    </row>
    <row r="92" spans="1:8" ht="25.5" customHeight="1" x14ac:dyDescent="0.25">
      <c r="A92" s="10">
        <v>37</v>
      </c>
      <c r="B92" s="1" t="s">
        <v>141</v>
      </c>
      <c r="C92" s="33" t="s">
        <v>140</v>
      </c>
      <c r="D92" s="24">
        <f t="shared" si="2"/>
        <v>182</v>
      </c>
      <c r="E92" s="24">
        <v>50400</v>
      </c>
      <c r="F92" s="34" t="s">
        <v>159</v>
      </c>
      <c r="G92" s="14"/>
      <c r="H92" s="12" t="s">
        <v>155</v>
      </c>
    </row>
    <row r="93" spans="1:8" ht="25.5" customHeight="1" x14ac:dyDescent="0.25">
      <c r="A93" s="10">
        <v>38</v>
      </c>
      <c r="B93" s="1" t="s">
        <v>142</v>
      </c>
      <c r="C93" s="33" t="s">
        <v>140</v>
      </c>
      <c r="D93" s="24">
        <f t="shared" si="2"/>
        <v>220.27777777777777</v>
      </c>
      <c r="E93" s="24">
        <v>61000</v>
      </c>
      <c r="F93" s="34" t="s">
        <v>159</v>
      </c>
      <c r="G93" s="14"/>
      <c r="H93" s="12" t="s">
        <v>155</v>
      </c>
    </row>
    <row r="94" spans="1:8" ht="25.5" customHeight="1" x14ac:dyDescent="0.25">
      <c r="A94" s="10">
        <v>39</v>
      </c>
      <c r="B94" s="1" t="s">
        <v>130</v>
      </c>
      <c r="C94" s="33" t="s">
        <v>140</v>
      </c>
      <c r="D94" s="24">
        <f t="shared" si="2"/>
        <v>39</v>
      </c>
      <c r="E94" s="24">
        <v>10800</v>
      </c>
      <c r="F94" s="34" t="s">
        <v>159</v>
      </c>
      <c r="G94" s="14"/>
      <c r="H94" s="12" t="s">
        <v>155</v>
      </c>
    </row>
    <row r="95" spans="1:8" ht="25.5" customHeight="1" x14ac:dyDescent="0.25">
      <c r="A95" s="10">
        <v>40</v>
      </c>
      <c r="B95" s="1" t="s">
        <v>143</v>
      </c>
      <c r="C95" s="33" t="s">
        <v>140</v>
      </c>
      <c r="D95" s="24">
        <f t="shared" si="2"/>
        <v>39</v>
      </c>
      <c r="E95" s="24">
        <v>10800</v>
      </c>
      <c r="F95" s="34" t="s">
        <v>159</v>
      </c>
      <c r="G95" s="14"/>
      <c r="H95" s="12" t="s">
        <v>155</v>
      </c>
    </row>
    <row r="96" spans="1:8" ht="25.5" customHeight="1" x14ac:dyDescent="0.25">
      <c r="A96" s="10">
        <v>41</v>
      </c>
      <c r="B96" s="1" t="s">
        <v>125</v>
      </c>
      <c r="C96" s="33" t="s">
        <v>140</v>
      </c>
      <c r="D96" s="24">
        <f t="shared" si="2"/>
        <v>39</v>
      </c>
      <c r="E96" s="24">
        <v>10800</v>
      </c>
      <c r="F96" s="34" t="s">
        <v>159</v>
      </c>
      <c r="G96" s="14"/>
      <c r="H96" s="12" t="s">
        <v>155</v>
      </c>
    </row>
    <row r="97" spans="1:8" ht="25.5" customHeight="1" x14ac:dyDescent="0.25">
      <c r="A97" s="10">
        <v>42</v>
      </c>
      <c r="B97" s="1" t="s">
        <v>144</v>
      </c>
      <c r="C97" s="33" t="s">
        <v>140</v>
      </c>
      <c r="D97" s="24">
        <f t="shared" si="2"/>
        <v>78</v>
      </c>
      <c r="E97" s="24">
        <v>21600</v>
      </c>
      <c r="F97" s="34" t="s">
        <v>159</v>
      </c>
      <c r="G97" s="14"/>
      <c r="H97" s="12" t="s">
        <v>155</v>
      </c>
    </row>
    <row r="98" spans="1:8" s="31" customFormat="1" ht="25.5" customHeight="1" x14ac:dyDescent="0.25">
      <c r="A98" s="41" t="s">
        <v>160</v>
      </c>
      <c r="B98" s="42"/>
      <c r="C98" s="28"/>
      <c r="D98" s="29">
        <f>D55+D46+D40+D38+D28+D6</f>
        <v>16997.185777777777</v>
      </c>
      <c r="E98" s="29"/>
      <c r="F98" s="28"/>
      <c r="G98" s="30"/>
      <c r="H98" s="28"/>
    </row>
  </sheetData>
  <mergeCells count="4">
    <mergeCell ref="A98:B98"/>
    <mergeCell ref="A1:H1"/>
    <mergeCell ref="A2:H2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2025-02-14T16:21:17Z</dcterms:created>
  <dcterms:modified xsi:type="dcterms:W3CDTF">2025-02-17T09:07:57Z</dcterms:modified>
</cp:coreProperties>
</file>