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1. DU LIEU KE TOAN\1. KE TOAN\3. CONG KHAI TAI CHINH\2023\"/>
    </mc:Choice>
  </mc:AlternateContent>
  <bookViews>
    <workbookView xWindow="0" yWindow="0" windowWidth="7470" windowHeight="2670"/>
  </bookViews>
  <sheets>
    <sheet name="QUY 2" sheetId="2" r:id="rId1"/>
    <sheet name="Sheet1" sheetId="1" r:id="rId2"/>
  </sheets>
  <definedNames>
    <definedName name="_xlnm.Print_Area" localSheetId="0">'QUY 2'!$A$1:$F$72</definedName>
    <definedName name="_xlnm.Print_Titles" localSheetId="0">'QUY 2'!$15:$15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67" i="2" l="1"/>
  <c r="F53" i="2"/>
  <c r="F51" i="2"/>
  <c r="F50" i="2"/>
  <c r="F38" i="2"/>
  <c r="F47" i="2"/>
  <c r="F44" i="2"/>
  <c r="F40" i="2"/>
  <c r="G38" i="2"/>
  <c r="G35" i="2"/>
  <c r="F18" i="2"/>
  <c r="G18" i="2"/>
  <c r="G21" i="2"/>
  <c r="F21" i="2" s="1"/>
  <c r="F23" i="2"/>
  <c r="F27" i="2"/>
  <c r="F30" i="2"/>
  <c r="E65" i="2"/>
  <c r="E64" i="2"/>
  <c r="E63" i="2"/>
  <c r="E57" i="2"/>
  <c r="E50" i="2"/>
  <c r="E51" i="2"/>
  <c r="E53" i="2"/>
  <c r="E52" i="2"/>
  <c r="D53" i="2"/>
  <c r="F61" i="2"/>
  <c r="E18" i="2"/>
  <c r="E39" i="2"/>
  <c r="D38" i="2"/>
  <c r="D35" i="2" s="1"/>
  <c r="E35" i="2" s="1"/>
  <c r="C38" i="2"/>
  <c r="E48" i="2"/>
  <c r="C21" i="2"/>
  <c r="E47" i="2"/>
  <c r="E46" i="2"/>
  <c r="E45" i="2"/>
  <c r="E44" i="2"/>
  <c r="E43" i="2"/>
  <c r="E40" i="2"/>
  <c r="E23" i="2"/>
  <c r="E26" i="2"/>
  <c r="E27" i="2"/>
  <c r="E28" i="2"/>
  <c r="E29" i="2"/>
  <c r="E30" i="2"/>
  <c r="E31" i="2"/>
  <c r="E22" i="2"/>
  <c r="E38" i="2" l="1"/>
  <c r="F35" i="2"/>
  <c r="C63" i="2" l="1"/>
  <c r="C64" i="2"/>
  <c r="C53" i="2"/>
  <c r="C52" i="2"/>
  <c r="F52" i="2" l="1"/>
  <c r="F63" i="2"/>
  <c r="F64" i="2"/>
  <c r="C61" i="2"/>
  <c r="D65" i="2" l="1"/>
  <c r="F65" i="2" s="1"/>
  <c r="C65" i="2"/>
  <c r="D62" i="2"/>
  <c r="F62" i="2" s="1"/>
  <c r="C59" i="2"/>
  <c r="D59" i="2"/>
  <c r="D55" i="2"/>
  <c r="C55" i="2"/>
  <c r="C51" i="2"/>
  <c r="D51" i="2"/>
  <c r="D21" i="2"/>
  <c r="F19" i="2"/>
  <c r="E19" i="2"/>
  <c r="E36" i="2" s="1"/>
  <c r="D19" i="2"/>
  <c r="D36" i="2" s="1"/>
  <c r="C19" i="2"/>
  <c r="C18" i="1"/>
  <c r="C17" i="1" s="1"/>
  <c r="D18" i="1"/>
  <c r="D17" i="1" s="1"/>
  <c r="E18" i="1"/>
  <c r="E33" i="1" s="1"/>
  <c r="F18" i="1"/>
  <c r="F33" i="1" s="1"/>
  <c r="F19" i="1"/>
  <c r="C20" i="1"/>
  <c r="D20" i="1"/>
  <c r="E20" i="1" s="1"/>
  <c r="F20" i="1"/>
  <c r="E21" i="1"/>
  <c r="F21" i="1"/>
  <c r="F35" i="1" s="1"/>
  <c r="E22" i="1"/>
  <c r="F22" i="1"/>
  <c r="E23" i="1"/>
  <c r="E24" i="1"/>
  <c r="F24" i="1"/>
  <c r="E25" i="1"/>
  <c r="E26" i="1"/>
  <c r="F26" i="1"/>
  <c r="F40" i="1" s="1"/>
  <c r="E27" i="1"/>
  <c r="F27" i="1"/>
  <c r="E28" i="1"/>
  <c r="D33" i="1"/>
  <c r="C35" i="1"/>
  <c r="C34" i="1" s="1"/>
  <c r="C32" i="1" s="1"/>
  <c r="D35" i="1"/>
  <c r="D34" i="1" s="1"/>
  <c r="C36" i="1"/>
  <c r="D36" i="1"/>
  <c r="E36" i="1" s="1"/>
  <c r="F36" i="1"/>
  <c r="C37" i="1"/>
  <c r="D37" i="1"/>
  <c r="E37" i="1" s="1"/>
  <c r="F37" i="1"/>
  <c r="C38" i="1"/>
  <c r="D38" i="1"/>
  <c r="E38" i="1" s="1"/>
  <c r="F38" i="1"/>
  <c r="C39" i="1"/>
  <c r="D39" i="1"/>
  <c r="E39" i="1" s="1"/>
  <c r="F39" i="1"/>
  <c r="C40" i="1"/>
  <c r="D40" i="1"/>
  <c r="C41" i="1"/>
  <c r="D41" i="1"/>
  <c r="E41" i="1"/>
  <c r="F41" i="1"/>
  <c r="C42" i="1"/>
  <c r="D42" i="1"/>
  <c r="E42" i="1"/>
  <c r="F42" i="1"/>
  <c r="D45" i="1"/>
  <c r="D44" i="1" s="1"/>
  <c r="F45" i="1"/>
  <c r="C46" i="1"/>
  <c r="C45" i="1" s="1"/>
  <c r="F46" i="1"/>
  <c r="C47" i="1"/>
  <c r="E47" i="1" s="1"/>
  <c r="F47" i="1"/>
  <c r="C49" i="1"/>
  <c r="D49" i="1"/>
  <c r="E49" i="1" s="1"/>
  <c r="E51" i="1"/>
  <c r="F51" i="1"/>
  <c r="C55" i="1"/>
  <c r="C53" i="1" s="1"/>
  <c r="D55" i="1"/>
  <c r="D53" i="1" s="1"/>
  <c r="F53" i="1" s="1"/>
  <c r="E55" i="1"/>
  <c r="E53" i="1" s="1"/>
  <c r="F55" i="1"/>
  <c r="D56" i="1"/>
  <c r="F56" i="1"/>
  <c r="C57" i="1"/>
  <c r="C56" i="1" s="1"/>
  <c r="F57" i="1"/>
  <c r="C58" i="1"/>
  <c r="E58" i="1" s="1"/>
  <c r="C59" i="1"/>
  <c r="D59" i="1"/>
  <c r="F59" i="1" s="1"/>
  <c r="E59" i="1"/>
  <c r="E61" i="1"/>
  <c r="F61" i="1"/>
  <c r="E21" i="2" l="1"/>
  <c r="C35" i="2"/>
  <c r="C18" i="2"/>
  <c r="C62" i="2"/>
  <c r="E62" i="2" s="1"/>
  <c r="D50" i="2"/>
  <c r="D18" i="2"/>
  <c r="E61" i="2"/>
  <c r="E59" i="2" s="1"/>
  <c r="E55" i="2"/>
  <c r="F55" i="2"/>
  <c r="F59" i="2"/>
  <c r="E34" i="1"/>
  <c r="F34" i="1"/>
  <c r="D32" i="1"/>
  <c r="F44" i="1"/>
  <c r="E56" i="1"/>
  <c r="E17" i="1"/>
  <c r="F17" i="1"/>
  <c r="E45" i="1"/>
  <c r="C44" i="1"/>
  <c r="E44" i="1" s="1"/>
  <c r="E35" i="1"/>
  <c r="E57" i="1"/>
  <c r="F49" i="1"/>
  <c r="E46" i="1"/>
  <c r="C50" i="2" l="1"/>
  <c r="E32" i="1"/>
  <c r="F32" i="1"/>
</calcChain>
</file>

<file path=xl/comments1.xml><?xml version="1.0" encoding="utf-8"?>
<comments xmlns="http://schemas.openxmlformats.org/spreadsheetml/2006/main">
  <authors>
    <author>admin</author>
  </authors>
  <commentList>
    <comment ref="D52" authorId="0" shapeId="0">
      <text>
        <r>
          <rPr>
            <b/>
            <sz val="9"/>
            <color indexed="81"/>
            <rFont val="Tahoma"/>
            <family val="2"/>
          </rPr>
          <t>Sở CT: Nguồn 13 tự chủ + CCTL</t>
        </r>
        <r>
          <rPr>
            <sz val="9"/>
            <color indexed="81"/>
            <rFont val="Tahoma"/>
            <family val="2"/>
          </rPr>
          <t xml:space="preserve">
</t>
        </r>
      </text>
    </comment>
    <comment ref="D53" authorId="0" shapeId="0">
      <text>
        <r>
          <rPr>
            <sz val="9"/>
            <color indexed="81"/>
            <rFont val="Tahoma"/>
            <family val="2"/>
          </rPr>
          <t xml:space="preserve">Sở CT: Nguồn 12 (341) + MTQG
</t>
        </r>
      </text>
    </comment>
    <comment ref="D57" authorId="0" shapeId="0">
      <text>
        <r>
          <rPr>
            <sz val="9"/>
            <color indexed="81"/>
            <rFont val="Tahoma"/>
            <family val="2"/>
          </rPr>
          <t>Sở CT: Nguồn 12 (083)</t>
        </r>
      </text>
    </comment>
    <comment ref="D61" authorId="0" shapeId="0">
      <text>
        <r>
          <rPr>
            <b/>
            <sz val="9"/>
            <color indexed="81"/>
            <rFont val="Tahoma"/>
            <family val="2"/>
          </rPr>
          <t>tiền tết</t>
        </r>
        <r>
          <rPr>
            <sz val="9"/>
            <color indexed="81"/>
            <rFont val="Tahoma"/>
            <family val="2"/>
          </rPr>
          <t xml:space="preserve">
</t>
        </r>
      </text>
    </comment>
    <comment ref="D63" authorId="0" shapeId="0">
      <text>
        <r>
          <rPr>
            <sz val="9"/>
            <color indexed="81"/>
            <rFont val="Tahoma"/>
            <family val="2"/>
          </rPr>
          <t xml:space="preserve">TTKC : Nguồn tự chủ + CCTL
</t>
        </r>
      </text>
    </comment>
    <comment ref="D67" authorId="0" shapeId="0">
      <text>
        <r>
          <rPr>
            <b/>
            <sz val="9"/>
            <color indexed="81"/>
            <rFont val="Tahoma"/>
            <family val="2"/>
          </rPr>
          <t>Sở CT: Nguồn 12 (278)</t>
        </r>
        <r>
          <rPr>
            <sz val="9"/>
            <color indexed="81"/>
            <rFont val="Tahoma"/>
            <family val="2"/>
          </rPr>
          <t xml:space="preserve">
</t>
        </r>
      </text>
    </comment>
  </commentList>
</comments>
</file>

<file path=xl/sharedStrings.xml><?xml version="1.0" encoding="utf-8"?>
<sst xmlns="http://schemas.openxmlformats.org/spreadsheetml/2006/main" count="229" uniqueCount="101">
  <si>
    <t xml:space="preserve">   Biểu số 3 - Ban hành kèm theo Thông tư số 90/2018/TT-BTC ngày 28 tháng 09 năm 2018 của Bộ Tài chính</t>
  </si>
  <si>
    <t>CỘNG HÒA XÃ HỘI CHỦ NGHĨA VIỆT NAM</t>
  </si>
  <si>
    <t xml:space="preserve"> Chương: 416</t>
  </si>
  <si>
    <t>Độc lập - Tự do - Hạnh phúc</t>
  </si>
  <si>
    <t>(Dùng cho đơn vị dự toán cấp trên và đơn vị dự toán sử dụng ngân sách nhà nước)</t>
  </si>
  <si>
    <t xml:space="preserve">         Căn cứ Nghị định số 163/2016/NĐ-CP ngày 21 tháng 12 năm 2016 của Chính phủ quy định chi tiết thi hành một số điều của Luật Ngân sách nhà nước;</t>
  </si>
  <si>
    <t xml:space="preserve">         Căn cứ Thông tư số 90/2018/TT-BTC ngày 28 tháng 09  năm 2018 của Bộ Tài chính sửa đổi, bổ sung một số điều của Thông tư số 61/2017/TT-BTC ngày 15/6/2017 của Bộ Tài chính hướng dẫn về công khai ngân sách đối với các đơn vị dự toán ngân sách, các tổ chức được ngân sách nhà nước hỗ trợ;</t>
  </si>
  <si>
    <t>ĐV tính: Triệu đồng</t>
  </si>
  <si>
    <t xml:space="preserve">Số 
TT </t>
  </si>
  <si>
    <t>Nội dung</t>
  </si>
  <si>
    <t>Dự toán năm</t>
  </si>
  <si>
    <t>Ước thực hiện/Dự toán năm (tỷ lệ %)</t>
  </si>
  <si>
    <t>A</t>
  </si>
  <si>
    <t>Tổng số thu, chi, nộp ngân sách phí, lệ phí</t>
  </si>
  <si>
    <t>I</t>
  </si>
  <si>
    <t xml:space="preserve"> Số thu phí, lệ phí</t>
  </si>
  <si>
    <t>Lệ phí</t>
  </si>
  <si>
    <t>Phí</t>
  </si>
  <si>
    <t>a</t>
  </si>
  <si>
    <t>Phí thẩm định cấp giấy phép hoạt động điện lực</t>
  </si>
  <si>
    <t>b</t>
  </si>
  <si>
    <t>Phí thẩm định kinh doanh hàng hóa, dịch vụ hạn chế kinh doanh trong lĩnh vực thương mại</t>
  </si>
  <si>
    <t>c</t>
  </si>
  <si>
    <t>Phí thẩm định để kinh doanh cấp mới, cấp lại, sửa đổi bổ sung giấy chứng nhận đủ ĐK đầu tư trồng cây thuốc lá</t>
  </si>
  <si>
    <t>d</t>
  </si>
  <si>
    <t>Phí cấp giấy chứng nhận đủ ĐK an toàn thực phẩm</t>
  </si>
  <si>
    <t>e</t>
  </si>
  <si>
    <t>Phí thẩm định xác nhận kiến thức an toàn thực phẩm</t>
  </si>
  <si>
    <t>f</t>
  </si>
  <si>
    <t>g</t>
  </si>
  <si>
    <t>Phí thẩm định cấp giấy phép đủ điều kiện kinh doanh hóa chất</t>
  </si>
  <si>
    <t>h</t>
  </si>
  <si>
    <t>Phí thẩm định thiết kế cơ sở</t>
  </si>
  <si>
    <t>II</t>
  </si>
  <si>
    <t>Chi từ nguồn thu phí được để lại</t>
  </si>
  <si>
    <t>Chi sự nghiệp………</t>
  </si>
  <si>
    <t>Chi quản lý hành chính</t>
  </si>
  <si>
    <t>III</t>
  </si>
  <si>
    <t xml:space="preserve"> Số phí, lệ phí nộp ngân sách nhà nước</t>
  </si>
  <si>
    <t>B</t>
  </si>
  <si>
    <t>Dự toán chi ngân sách nhà nước</t>
  </si>
  <si>
    <t>Nguồn ngân sách trong nước</t>
  </si>
  <si>
    <t>1.1</t>
  </si>
  <si>
    <t>1.2</t>
  </si>
  <si>
    <t xml:space="preserve">Kinh phí không thực hiện chế độ tự chủ </t>
  </si>
  <si>
    <t>Chi sự nghiệp khoa học và công nghệ</t>
  </si>
  <si>
    <t>Chi sự nghiệp giáo dục, đào tạo và dạy nghề</t>
  </si>
  <si>
    <t>3.1</t>
  </si>
  <si>
    <t xml:space="preserve"> Kinh phí nhiệm vụ thường xuyên</t>
  </si>
  <si>
    <t>3.2</t>
  </si>
  <si>
    <t xml:space="preserve">Kinh phí nhiệm vụ không thường xuyên </t>
  </si>
  <si>
    <t xml:space="preserve">Chi sự nghiệp y tế, dân số và gia đình </t>
  </si>
  <si>
    <t xml:space="preserve">Chi bảo đảm xã hội  </t>
  </si>
  <si>
    <t>5.1</t>
  </si>
  <si>
    <t>5.2</t>
  </si>
  <si>
    <t xml:space="preserve">Chi hoạt động kinh tế </t>
  </si>
  <si>
    <t>6.1</t>
  </si>
  <si>
    <t>6.2</t>
  </si>
  <si>
    <t>Chi sự nghiệp bảo vệ môi trường</t>
  </si>
  <si>
    <t>7.1</t>
  </si>
  <si>
    <t>7.2</t>
  </si>
  <si>
    <t xml:space="preserve">Chi sự nghiệp văn hóa thông tin  </t>
  </si>
  <si>
    <t>Chi sự nghiệp phát thanh, truyền hình, thông tấn</t>
  </si>
  <si>
    <t>Chi sự nghiệp thể dục thể thao</t>
  </si>
  <si>
    <t>Nguồn vốn viện trợ</t>
  </si>
  <si>
    <t>Nguồn vay nợ nước ngoài</t>
  </si>
  <si>
    <t>PHỤ LỤC</t>
  </si>
  <si>
    <t xml:space="preserve">  Đơn vị: Sở Công Thương tỉnh Tây Ninh</t>
  </si>
  <si>
    <t>Tây Ninh, ngày ….. tháng 4 Năm 2022</t>
  </si>
  <si>
    <t>CÔNG KHAI THỰC HIỆN DỰ TOÁN THU- CHI NGÂN SÁCH QUÝ I NĂM 2022</t>
  </si>
  <si>
    <t xml:space="preserve">         Sở Công Thương tỉnh Tây Ninh công khai tình hình thực hiện dự toán thu-chi ngân sách quý I năm 2022 như sau:</t>
  </si>
  <si>
    <t>Ước thực
hiện quý I</t>
  </si>
  <si>
    <t>Ước thực hiện quý I nay so với cùng kỳ năm trước (tỷ lệ %)</t>
  </si>
  <si>
    <t>Phí thẩm định cấp giấy phép sử dụng vật liệu nổ công nghiệp</t>
  </si>
  <si>
    <t xml:space="preserve"> Kinh phí thực hiện chế độ tự chủ </t>
  </si>
  <si>
    <t>Phí thẩm định cấp giấy phép hoạt động điện lực</t>
  </si>
  <si>
    <t>Phí thẩm định điều kiện kinh doanh để cấp mới, cấp lại, cấp sửa đổi bổ sung Giấy chứng nhận đủ điều kiện đầu tư trồng cây thuốc lá</t>
  </si>
  <si>
    <t>Phí thẩm định cấp giấy phép đủ điều kiện KD hoá chất trong lĩnh vực công nghiệp</t>
  </si>
  <si>
    <t>Phí thẩm định thiết kế cơ sở</t>
  </si>
  <si>
    <t>Phí thẩm định đầu tư xây dựng</t>
  </si>
  <si>
    <t>Sở (341): Nguồn 12, 14</t>
  </si>
  <si>
    <t>Sở: (341) Nguồn 13</t>
  </si>
  <si>
    <t>Sở (083)</t>
  </si>
  <si>
    <t>Sở + TT (398)</t>
  </si>
  <si>
    <t>TT (309) Nguồn 13</t>
  </si>
  <si>
    <t>Sở (321) Nguồn 12, Trung tâm (309) + (321) Nguồn 12</t>
  </si>
  <si>
    <t>Diễn tập</t>
  </si>
  <si>
    <t>Phí cấp giấy chứng nhận đủ điều kiện an toàn 
thực phẩm</t>
  </si>
  <si>
    <t>Phí thẩm định cấp giấy phép sử dụng vật liệu nổ
 công nghiệp</t>
  </si>
  <si>
    <t>CÔNG KHAI THỰC HIỆN DỰ TOÁN THU- CHI NGÂN SÁCH QUÝ II NĂM 2023</t>
  </si>
  <si>
    <t xml:space="preserve">         Sở Công Thương tỉnh Tây Ninh công khai tình hình thực hiện dự toán thu-chi ngân sách quý II năm 2023 như sau:</t>
  </si>
  <si>
    <t>Ước thực
hiện quý II</t>
  </si>
  <si>
    <t>Ước thực hiện quý II nay so với cùng kỳ năm trước (tỷ lệ %)</t>
  </si>
  <si>
    <t>Tây Ninh, ngày       tháng 7 năm 2023</t>
  </si>
  <si>
    <t>Phí thẩm định kinh doanh hàng hóa, dịch vụ có điều kiện thuộc lĩnh vực thương mại</t>
  </si>
  <si>
    <t>Phí thẩm định cấp GCN đủ điều kiện nạp LPG vào xe bồn (chai)</t>
  </si>
  <si>
    <t>Phí thẩm định cấp GCN đủ điều kiện KD LPG chai</t>
  </si>
  <si>
    <t>Lệ phí cấp phép đặt chi nhánh, văn phòng đại diện của các tổ chức nước ngoài tại Việt Nam</t>
  </si>
  <si>
    <t>i</t>
  </si>
  <si>
    <t>k</t>
  </si>
  <si>
    <t>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</si>
</sst>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 #,##0.00_-;_-* &quot;-&quot;??_-;_-@_-"/>
    <numFmt numFmtId="164" formatCode="0.0"/>
    <numFmt numFmtId="165" formatCode="_-* #,##0.0_-;\-* #,##0.0_-;_-* &quot;-&quot;??_-;_-@_-"/>
    <numFmt numFmtId="169" formatCode="#,##0.0"/>
  </numFmts>
  <fonts count="41" x14ac:knownFonts="1">
    <font>
      <sz val="11"/>
      <color theme="1"/>
      <name val="Calibri"/>
      <family val="2"/>
      <charset val="163"/>
      <scheme val="minor"/>
    </font>
    <font>
      <sz val="14"/>
      <color indexed="9"/>
      <name val="Times New Roman"/>
    </font>
    <font>
      <sz val="14"/>
      <color theme="0"/>
      <name val="Times New Roman"/>
      <family val="1"/>
    </font>
    <font>
      <sz val="12"/>
      <color indexed="9"/>
      <name val="Times New Roman"/>
      <family val="1"/>
    </font>
    <font>
      <b/>
      <sz val="12"/>
      <color indexed="9"/>
      <name val="Times New Roman"/>
      <family val="1"/>
    </font>
    <font>
      <b/>
      <sz val="13"/>
      <color indexed="9"/>
      <name val="Times New Roman"/>
      <family val="1"/>
    </font>
    <font>
      <b/>
      <i/>
      <sz val="12"/>
      <color indexed="9"/>
      <name val="Times New Roman"/>
      <family val="1"/>
    </font>
    <font>
      <i/>
      <sz val="13"/>
      <color indexed="9"/>
      <name val="Times New Roman"/>
      <family val="1"/>
    </font>
    <font>
      <sz val="13"/>
      <color indexed="9"/>
      <name val="Times New Roman"/>
      <family val="1"/>
    </font>
    <font>
      <i/>
      <sz val="12"/>
      <color indexed="9"/>
      <name val="Times New Roman"/>
      <family val="1"/>
    </font>
    <font>
      <sz val="12"/>
      <color indexed="9"/>
      <name val=".VnTime"/>
      <family val="2"/>
    </font>
    <font>
      <b/>
      <sz val="12"/>
      <name val="Times New Roman"/>
      <family val="1"/>
    </font>
    <font>
      <sz val="12"/>
      <name val="Times New Roman"/>
      <family val="1"/>
    </font>
    <font>
      <b/>
      <sz val="14"/>
      <color indexed="9"/>
      <name val="Times New Roman"/>
      <family val="1"/>
    </font>
    <font>
      <b/>
      <sz val="14"/>
      <name val="Times New Roman"/>
      <family val="1"/>
    </font>
    <font>
      <sz val="11"/>
      <color indexed="9"/>
      <name val="Arial"/>
    </font>
    <font>
      <b/>
      <sz val="13"/>
      <name val="Times New Roman"/>
      <family val="1"/>
    </font>
    <font>
      <b/>
      <i/>
      <sz val="12"/>
      <name val="Times New Roman"/>
      <family val="1"/>
    </font>
    <font>
      <i/>
      <sz val="13"/>
      <name val="Times New Roman"/>
      <family val="1"/>
    </font>
    <font>
      <sz val="13"/>
      <name val="Times New Roman"/>
      <family val="1"/>
    </font>
    <font>
      <i/>
      <sz val="12"/>
      <name val="Times New Roman"/>
      <family val="1"/>
    </font>
    <font>
      <sz val="12"/>
      <name val=".VnTime"/>
      <family val="2"/>
    </font>
    <font>
      <sz val="11"/>
      <color theme="1"/>
      <name val="Calibri"/>
      <family val="2"/>
      <charset val="163"/>
      <scheme val="minor"/>
    </font>
    <font>
      <sz val="14"/>
      <color rgb="FFFF0000"/>
      <name val="Times New Roman"/>
      <family val="1"/>
    </font>
    <font>
      <sz val="11"/>
      <color rgb="FFFF0000"/>
      <name val="Arial"/>
      <family val="2"/>
    </font>
    <font>
      <sz val="11"/>
      <color theme="0"/>
      <name val="Arial"/>
      <family val="2"/>
    </font>
    <font>
      <sz val="12"/>
      <color theme="0"/>
      <name val="Times New Roman"/>
      <family val="1"/>
    </font>
    <font>
      <sz val="12"/>
      <color theme="0"/>
      <name val="Arial"/>
      <family val="2"/>
    </font>
    <font>
      <b/>
      <sz val="12"/>
      <color theme="0"/>
      <name val="Times New Roman"/>
      <family val="1"/>
    </font>
    <font>
      <b/>
      <sz val="13"/>
      <color theme="0"/>
      <name val="Times New Roman"/>
      <family val="1"/>
    </font>
    <font>
      <b/>
      <i/>
      <sz val="12"/>
      <color theme="0"/>
      <name val="Times New Roman"/>
      <family val="1"/>
    </font>
    <font>
      <i/>
      <sz val="13"/>
      <color theme="0"/>
      <name val="Times New Roman"/>
      <family val="1"/>
    </font>
    <font>
      <sz val="13"/>
      <color theme="0"/>
      <name val="Times New Roman"/>
      <family val="1"/>
    </font>
    <font>
      <i/>
      <sz val="12"/>
      <color theme="0"/>
      <name val="Times New Roman"/>
      <family val="1"/>
    </font>
    <font>
      <sz val="12"/>
      <color theme="0"/>
      <name val=".VnTime"/>
      <family val="2"/>
    </font>
    <font>
      <i/>
      <sz val="12"/>
      <color theme="0"/>
      <name val=".VnTime"/>
      <family val="2"/>
    </font>
    <font>
      <b/>
      <sz val="14"/>
      <color theme="0"/>
      <name val="Times New Roman"/>
      <family val="1"/>
    </font>
    <font>
      <sz val="10"/>
      <name val="Times New Roman"/>
      <family val="1"/>
    </font>
    <font>
      <sz val="9"/>
      <color indexed="81"/>
      <name val="Tahoma"/>
      <family val="2"/>
    </font>
    <font>
      <b/>
      <sz val="9"/>
      <color indexed="81"/>
      <name val="Tahoma"/>
      <family val="2"/>
    </font>
    <font>
      <sz val="12"/>
      <color theme="1"/>
      <name val="Times New Roman"/>
      <family val="1"/>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15" fillId="0" borderId="0" applyFill="0" applyProtection="0"/>
    <xf numFmtId="43" fontId="22" fillId="0" borderId="0" applyFont="0" applyFill="0" applyBorder="0" applyAlignment="0" applyProtection="0"/>
  </cellStyleXfs>
  <cellXfs count="195">
    <xf numFmtId="0" fontId="0" fillId="0" borderId="0" xfId="0"/>
    <xf numFmtId="0" fontId="1" fillId="0" borderId="0" xfId="0" applyFont="1" applyFill="1" applyProtection="1"/>
    <xf numFmtId="0" fontId="4" fillId="0" borderId="0" xfId="0" applyFont="1" applyFill="1" applyProtection="1"/>
    <xf numFmtId="0" fontId="3" fillId="0" borderId="0" xfId="0" applyFont="1" applyFill="1" applyAlignment="1" applyProtection="1">
      <alignment horizontal="center"/>
    </xf>
    <xf numFmtId="0" fontId="4" fillId="0" borderId="0" xfId="0" applyFont="1" applyFill="1" applyBorder="1" applyAlignment="1" applyProtection="1">
      <alignment horizontal="center"/>
    </xf>
    <xf numFmtId="0" fontId="6" fillId="0" borderId="0" xfId="0" applyFont="1" applyFill="1" applyBorder="1" applyAlignment="1" applyProtection="1">
      <alignment horizontal="center"/>
    </xf>
    <xf numFmtId="0" fontId="3" fillId="0" borderId="0" xfId="0" applyFont="1" applyFill="1" applyBorder="1" applyAlignment="1" applyProtection="1">
      <alignment horizontal="center"/>
    </xf>
    <xf numFmtId="0" fontId="9" fillId="0" borderId="0" xfId="0" applyFont="1" applyFill="1" applyBorder="1" applyAlignment="1" applyProtection="1">
      <alignment horizontal="center"/>
    </xf>
    <xf numFmtId="0" fontId="4"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xf>
    <xf numFmtId="2" fontId="4" fillId="0" borderId="0" xfId="0" applyNumberFormat="1" applyFont="1" applyFill="1" applyBorder="1" applyProtection="1"/>
    <xf numFmtId="0" fontId="6" fillId="0" borderId="0" xfId="0" applyFont="1" applyFill="1" applyBorder="1" applyAlignment="1" applyProtection="1">
      <alignment horizontal="right" vertical="top" wrapText="1"/>
    </xf>
    <xf numFmtId="2" fontId="6" fillId="0" borderId="0" xfId="0" applyNumberFormat="1" applyFont="1" applyFill="1" applyBorder="1" applyProtection="1"/>
    <xf numFmtId="3" fontId="3" fillId="0" borderId="0" xfId="0" applyNumberFormat="1" applyFont="1" applyFill="1" applyBorder="1" applyAlignment="1" applyProtection="1">
      <alignment horizontal="right" vertical="center"/>
    </xf>
    <xf numFmtId="0" fontId="4" fillId="0" borderId="0" xfId="0" applyFont="1" applyFill="1" applyBorder="1" applyProtection="1"/>
    <xf numFmtId="0" fontId="3" fillId="0" borderId="0" xfId="0" applyFont="1" applyFill="1" applyBorder="1" applyAlignment="1" applyProtection="1">
      <alignment horizontal="right"/>
    </xf>
    <xf numFmtId="0" fontId="6" fillId="0" borderId="0" xfId="0" applyFont="1" applyFill="1" applyBorder="1" applyAlignment="1" applyProtection="1">
      <alignment horizontal="right"/>
    </xf>
    <xf numFmtId="3" fontId="3" fillId="0" borderId="0" xfId="0" applyNumberFormat="1" applyFont="1" applyFill="1" applyBorder="1" applyAlignment="1" applyProtection="1">
      <alignment vertical="center"/>
    </xf>
    <xf numFmtId="0" fontId="3" fillId="0" borderId="0" xfId="0" applyFont="1" applyFill="1" applyBorder="1" applyProtection="1"/>
    <xf numFmtId="4" fontId="4" fillId="0" borderId="0" xfId="0" applyNumberFormat="1" applyFont="1" applyFill="1" applyBorder="1" applyAlignment="1" applyProtection="1">
      <alignment horizontal="right" vertical="top" wrapText="1"/>
    </xf>
    <xf numFmtId="2" fontId="3" fillId="0" borderId="0" xfId="0" applyNumberFormat="1" applyFont="1" applyFill="1" applyBorder="1" applyProtection="1"/>
    <xf numFmtId="0" fontId="9" fillId="0" borderId="0" xfId="0" applyFont="1" applyFill="1" applyBorder="1" applyProtection="1"/>
    <xf numFmtId="3" fontId="4" fillId="0" borderId="0" xfId="0" applyNumberFormat="1" applyFont="1" applyFill="1" applyBorder="1" applyProtection="1"/>
    <xf numFmtId="1" fontId="3" fillId="0" borderId="0" xfId="0" applyNumberFormat="1" applyFont="1" applyFill="1" applyBorder="1" applyProtection="1"/>
    <xf numFmtId="1" fontId="4" fillId="0" borderId="0" xfId="0" applyNumberFormat="1" applyFont="1" applyFill="1" applyBorder="1" applyProtection="1"/>
    <xf numFmtId="4" fontId="9" fillId="0" borderId="0" xfId="0" applyNumberFormat="1" applyFont="1" applyFill="1" applyBorder="1" applyProtection="1"/>
    <xf numFmtId="3" fontId="3" fillId="0" borderId="0" xfId="0" applyNumberFormat="1" applyFont="1" applyFill="1" applyBorder="1" applyProtection="1"/>
    <xf numFmtId="0" fontId="4" fillId="0" borderId="0" xfId="0" applyFont="1" applyFill="1" applyBorder="1" applyAlignment="1" applyProtection="1">
      <alignment horizontal="right"/>
    </xf>
    <xf numFmtId="0" fontId="4" fillId="0" borderId="0" xfId="0" applyFont="1" applyFill="1" applyBorder="1" applyAlignment="1" applyProtection="1">
      <alignment wrapText="1"/>
    </xf>
    <xf numFmtId="0" fontId="13" fillId="0" borderId="0" xfId="0" applyFont="1" applyFill="1" applyBorder="1" applyAlignment="1" applyProtection="1">
      <alignment horizontal="right"/>
    </xf>
    <xf numFmtId="0" fontId="2" fillId="2" borderId="0" xfId="0" applyFont="1" applyFill="1" applyProtection="1"/>
    <xf numFmtId="0" fontId="4" fillId="0" borderId="0" xfId="0" applyFont="1" applyFill="1" applyBorder="1" applyAlignment="1" applyProtection="1">
      <alignment horizontal="center" vertical="center"/>
    </xf>
    <xf numFmtId="0" fontId="4" fillId="0" borderId="0" xfId="0" applyFont="1" applyFill="1" applyBorder="1" applyAlignment="1" applyProtection="1">
      <alignment vertical="top" wrapText="1"/>
    </xf>
    <xf numFmtId="0" fontId="6" fillId="0" borderId="0" xfId="0" applyFont="1" applyFill="1" applyBorder="1" applyAlignment="1" applyProtection="1">
      <alignment wrapText="1"/>
    </xf>
    <xf numFmtId="0" fontId="3" fillId="0" borderId="0" xfId="0" applyFont="1" applyFill="1" applyBorder="1" applyAlignment="1" applyProtection="1">
      <alignment vertical="center" wrapText="1"/>
    </xf>
    <xf numFmtId="0" fontId="3" fillId="0" borderId="0" xfId="0" applyFont="1" applyFill="1" applyBorder="1" applyAlignment="1" applyProtection="1">
      <alignment horizontal="right" vertical="center" wrapText="1"/>
    </xf>
    <xf numFmtId="0" fontId="3" fillId="0" borderId="0" xfId="0" applyFont="1" applyFill="1" applyBorder="1" applyAlignment="1" applyProtection="1">
      <alignment horizontal="right" vertical="center"/>
    </xf>
    <xf numFmtId="0" fontId="3" fillId="0" borderId="0" xfId="0" applyFont="1" applyFill="1" applyBorder="1" applyAlignment="1" applyProtection="1">
      <alignment vertical="center"/>
    </xf>
    <xf numFmtId="4" fontId="3" fillId="0" borderId="0" xfId="0" applyNumberFormat="1" applyFont="1" applyFill="1" applyBorder="1" applyAlignment="1" applyProtection="1">
      <alignment vertical="center"/>
    </xf>
    <xf numFmtId="4" fontId="3" fillId="0" borderId="0" xfId="0" applyNumberFormat="1" applyFont="1" applyFill="1" applyBorder="1" applyAlignment="1" applyProtection="1">
      <alignment horizontal="right" vertical="center"/>
    </xf>
    <xf numFmtId="0" fontId="3" fillId="0" borderId="0" xfId="0" quotePrefix="1" applyFont="1" applyFill="1" applyBorder="1" applyAlignment="1" applyProtection="1">
      <alignment horizontal="center" vertical="center"/>
    </xf>
    <xf numFmtId="0" fontId="3" fillId="0" borderId="0" xfId="0" quotePrefix="1" applyFont="1" applyFill="1" applyBorder="1" applyAlignment="1" applyProtection="1">
      <alignment vertical="center" wrapText="1"/>
    </xf>
    <xf numFmtId="0" fontId="4" fillId="0" borderId="0" xfId="0" applyFont="1" applyFill="1" applyBorder="1" applyAlignment="1" applyProtection="1">
      <alignment horizontal="right" vertical="top" wrapText="1"/>
    </xf>
    <xf numFmtId="0" fontId="3" fillId="0" borderId="0" xfId="0" applyFont="1" applyFill="1" applyBorder="1" applyAlignment="1" applyProtection="1">
      <alignment horizontal="right" vertical="top" wrapText="1"/>
    </xf>
    <xf numFmtId="0" fontId="6" fillId="0" borderId="0" xfId="0" applyFont="1" applyFill="1" applyBorder="1" applyAlignment="1" applyProtection="1">
      <alignment vertical="top" wrapText="1"/>
    </xf>
    <xf numFmtId="164" fontId="6" fillId="0" borderId="0" xfId="0" applyNumberFormat="1" applyFont="1" applyFill="1" applyBorder="1" applyProtection="1"/>
    <xf numFmtId="2" fontId="3" fillId="0" borderId="0" xfId="0" applyNumberFormat="1" applyFont="1" applyFill="1" applyBorder="1" applyAlignment="1" applyProtection="1">
      <alignment vertical="center"/>
    </xf>
    <xf numFmtId="1" fontId="3" fillId="0" borderId="0" xfId="0" applyNumberFormat="1" applyFont="1" applyFill="1" applyBorder="1" applyAlignment="1" applyProtection="1">
      <alignment vertical="center"/>
    </xf>
    <xf numFmtId="0" fontId="3" fillId="0" borderId="0" xfId="0" applyFont="1" applyFill="1" applyBorder="1" applyAlignment="1" applyProtection="1">
      <alignment horizontal="center" vertical="top" wrapText="1"/>
    </xf>
    <xf numFmtId="0" fontId="3" fillId="0" borderId="0" xfId="0" applyFont="1" applyFill="1" applyBorder="1" applyAlignment="1" applyProtection="1">
      <alignment wrapText="1"/>
    </xf>
    <xf numFmtId="4" fontId="3" fillId="0" borderId="0" xfId="0" applyNumberFormat="1" applyFont="1" applyFill="1" applyBorder="1" applyProtection="1"/>
    <xf numFmtId="2" fontId="10" fillId="0" borderId="0" xfId="0" applyNumberFormat="1" applyFont="1" applyFill="1" applyBorder="1" applyProtection="1"/>
    <xf numFmtId="0" fontId="4" fillId="2" borderId="0" xfId="0" applyFont="1" applyFill="1" applyBorder="1" applyAlignment="1" applyProtection="1">
      <alignment horizontal="center"/>
    </xf>
    <xf numFmtId="0" fontId="4" fillId="2" borderId="0" xfId="0" applyFont="1" applyFill="1" applyBorder="1" applyAlignment="1" applyProtection="1">
      <alignment wrapText="1"/>
    </xf>
    <xf numFmtId="3" fontId="4" fillId="2" borderId="0" xfId="0" applyNumberFormat="1" applyFont="1" applyFill="1" applyBorder="1" applyProtection="1"/>
    <xf numFmtId="164" fontId="4" fillId="2" borderId="0" xfId="0" applyNumberFormat="1" applyFont="1" applyFill="1" applyBorder="1" applyProtection="1"/>
    <xf numFmtId="2" fontId="4" fillId="2" borderId="0" xfId="0" applyNumberFormat="1" applyFont="1" applyFill="1" applyBorder="1" applyProtection="1"/>
    <xf numFmtId="0" fontId="3" fillId="2" borderId="0" xfId="0" applyFont="1" applyFill="1" applyBorder="1" applyAlignment="1" applyProtection="1">
      <alignment horizontal="center"/>
    </xf>
    <xf numFmtId="0" fontId="3" fillId="2" borderId="0" xfId="0" applyFont="1" applyFill="1" applyBorder="1" applyAlignment="1" applyProtection="1">
      <alignment wrapText="1"/>
    </xf>
    <xf numFmtId="4" fontId="3" fillId="2" borderId="0" xfId="0" applyNumberFormat="1" applyFont="1" applyFill="1" applyBorder="1" applyProtection="1"/>
    <xf numFmtId="164" fontId="3" fillId="2" borderId="0" xfId="0" applyNumberFormat="1" applyFont="1" applyFill="1" applyBorder="1" applyProtection="1"/>
    <xf numFmtId="2" fontId="3" fillId="2" borderId="0" xfId="0" applyNumberFormat="1" applyFont="1" applyFill="1" applyBorder="1" applyProtection="1"/>
    <xf numFmtId="0" fontId="1" fillId="0" borderId="0" xfId="1" applyFont="1" applyFill="1" applyProtection="1"/>
    <xf numFmtId="0" fontId="15" fillId="0" borderId="0" xfId="1" applyFill="1" applyProtection="1"/>
    <xf numFmtId="0" fontId="1" fillId="0" borderId="0" xfId="1" applyFont="1" applyFill="1" applyAlignment="1" applyProtection="1">
      <alignment horizontal="center"/>
    </xf>
    <xf numFmtId="0" fontId="15" fillId="2" borderId="0" xfId="1" applyFill="1" applyProtection="1"/>
    <xf numFmtId="0" fontId="8" fillId="0" borderId="0" xfId="1" applyFont="1" applyFill="1" applyProtection="1"/>
    <xf numFmtId="0" fontId="5" fillId="0" borderId="0" xfId="1" applyFont="1" applyFill="1" applyAlignment="1" applyProtection="1">
      <alignment horizontal="center"/>
    </xf>
    <xf numFmtId="0" fontId="11" fillId="0" borderId="1" xfId="1" applyFont="1" applyFill="1" applyBorder="1" applyAlignment="1" applyProtection="1">
      <alignment horizontal="center" vertical="center" wrapText="1"/>
    </xf>
    <xf numFmtId="0" fontId="11" fillId="0" borderId="1" xfId="1" applyFont="1" applyFill="1" applyBorder="1" applyAlignment="1" applyProtection="1">
      <alignment horizontal="center" vertical="center"/>
    </xf>
    <xf numFmtId="0" fontId="12" fillId="0" borderId="1" xfId="1" applyFont="1" applyFill="1" applyBorder="1" applyAlignment="1" applyProtection="1">
      <alignment horizontal="center" vertical="center"/>
    </xf>
    <xf numFmtId="0" fontId="11" fillId="0" borderId="1" xfId="1" applyFont="1" applyFill="1" applyBorder="1" applyAlignment="1" applyProtection="1">
      <alignment horizontal="center"/>
    </xf>
    <xf numFmtId="0" fontId="11" fillId="0" borderId="1" xfId="1" applyFont="1" applyFill="1" applyBorder="1" applyAlignment="1" applyProtection="1">
      <alignment wrapText="1"/>
    </xf>
    <xf numFmtId="0" fontId="17" fillId="0" borderId="1" xfId="1" applyFont="1" applyFill="1" applyBorder="1" applyAlignment="1" applyProtection="1">
      <alignment horizontal="center"/>
    </xf>
    <xf numFmtId="0" fontId="17" fillId="0" borderId="1" xfId="1" applyFont="1" applyFill="1" applyBorder="1" applyAlignment="1" applyProtection="1">
      <alignment wrapText="1"/>
    </xf>
    <xf numFmtId="0" fontId="12" fillId="0" borderId="1" xfId="1" applyFont="1" applyFill="1" applyBorder="1" applyAlignment="1" applyProtection="1">
      <alignment vertical="center" wrapText="1"/>
    </xf>
    <xf numFmtId="0" fontId="12" fillId="0" borderId="1" xfId="1" applyFont="1" applyFill="1" applyBorder="1" applyAlignment="1" applyProtection="1">
      <alignment horizontal="center"/>
    </xf>
    <xf numFmtId="0" fontId="12" fillId="0" borderId="1" xfId="1" applyFont="1" applyFill="1" applyBorder="1" applyAlignment="1" applyProtection="1">
      <alignment wrapText="1"/>
    </xf>
    <xf numFmtId="0" fontId="11" fillId="2" borderId="1" xfId="1" applyFont="1" applyFill="1" applyBorder="1" applyAlignment="1" applyProtection="1">
      <alignment horizontal="center"/>
    </xf>
    <xf numFmtId="0" fontId="11" fillId="2" borderId="1" xfId="1" applyFont="1" applyFill="1" applyBorder="1" applyAlignment="1" applyProtection="1">
      <alignment wrapText="1"/>
    </xf>
    <xf numFmtId="0" fontId="12" fillId="2" borderId="1" xfId="1" applyFont="1" applyFill="1" applyBorder="1" applyAlignment="1" applyProtection="1">
      <alignment horizontal="center"/>
    </xf>
    <xf numFmtId="0" fontId="12" fillId="2" borderId="1" xfId="1" applyFont="1" applyFill="1" applyBorder="1" applyAlignment="1" applyProtection="1">
      <alignment wrapText="1"/>
    </xf>
    <xf numFmtId="0" fontId="12" fillId="0" borderId="1" xfId="0" quotePrefix="1" applyFont="1" applyFill="1" applyBorder="1" applyAlignment="1">
      <alignment vertical="center"/>
    </xf>
    <xf numFmtId="0" fontId="12" fillId="0" borderId="1" xfId="0" quotePrefix="1" applyFont="1" applyFill="1" applyBorder="1" applyAlignment="1">
      <alignment vertical="center" wrapText="1"/>
    </xf>
    <xf numFmtId="165" fontId="12" fillId="0" borderId="0" xfId="2" applyNumberFormat="1" applyFont="1" applyFill="1" applyAlignment="1" applyProtection="1">
      <alignment horizontal="center"/>
    </xf>
    <xf numFmtId="165" fontId="11" fillId="0" borderId="1" xfId="2" applyNumberFormat="1" applyFont="1" applyFill="1" applyBorder="1" applyAlignment="1" applyProtection="1">
      <alignment horizontal="center" vertical="center" wrapText="1"/>
    </xf>
    <xf numFmtId="165" fontId="20" fillId="0" borderId="1" xfId="2" applyNumberFormat="1" applyFont="1" applyFill="1" applyBorder="1" applyAlignment="1" applyProtection="1">
      <alignment horizontal="center"/>
    </xf>
    <xf numFmtId="165" fontId="11" fillId="0" borderId="1" xfId="2" applyNumberFormat="1" applyFont="1" applyFill="1" applyBorder="1" applyAlignment="1" applyProtection="1">
      <alignment vertical="top" wrapText="1"/>
    </xf>
    <xf numFmtId="165" fontId="17" fillId="0" borderId="1" xfId="2" applyNumberFormat="1" applyFont="1" applyFill="1" applyBorder="1" applyAlignment="1" applyProtection="1">
      <alignment horizontal="right" vertical="top" wrapText="1"/>
    </xf>
    <xf numFmtId="165" fontId="12" fillId="0" borderId="1" xfId="2" applyNumberFormat="1" applyFont="1" applyFill="1" applyBorder="1" applyAlignment="1" applyProtection="1">
      <alignment horizontal="right" vertical="center"/>
    </xf>
    <xf numFmtId="165" fontId="12" fillId="0" borderId="1" xfId="2" applyNumberFormat="1" applyFont="1" applyFill="1" applyBorder="1" applyAlignment="1" applyProtection="1">
      <alignment vertical="center"/>
    </xf>
    <xf numFmtId="165" fontId="11" fillId="0" borderId="1" xfId="2" applyNumberFormat="1" applyFont="1" applyFill="1" applyBorder="1" applyProtection="1"/>
    <xf numFmtId="165" fontId="12" fillId="0" borderId="1" xfId="2" applyNumberFormat="1" applyFont="1" applyFill="1" applyBorder="1" applyAlignment="1" applyProtection="1">
      <alignment horizontal="right"/>
    </xf>
    <xf numFmtId="165" fontId="11" fillId="0" borderId="1" xfId="2" applyNumberFormat="1" applyFont="1" applyFill="1" applyBorder="1" applyAlignment="1" applyProtection="1">
      <alignment horizontal="right" vertical="top" wrapText="1"/>
    </xf>
    <xf numFmtId="165" fontId="17" fillId="0" borderId="1" xfId="2" applyNumberFormat="1" applyFont="1" applyFill="1" applyBorder="1" applyAlignment="1" applyProtection="1">
      <alignment horizontal="right"/>
    </xf>
    <xf numFmtId="165" fontId="17" fillId="0" borderId="1" xfId="2" applyNumberFormat="1" applyFont="1" applyFill="1" applyBorder="1" applyAlignment="1" applyProtection="1">
      <alignment vertical="top" wrapText="1"/>
    </xf>
    <xf numFmtId="165" fontId="12" fillId="0" borderId="1" xfId="2" applyNumberFormat="1" applyFont="1" applyFill="1" applyBorder="1" applyProtection="1"/>
    <xf numFmtId="165" fontId="21" fillId="0" borderId="1" xfId="2" applyNumberFormat="1" applyFont="1" applyFill="1" applyBorder="1" applyProtection="1"/>
    <xf numFmtId="165" fontId="20" fillId="0" borderId="1" xfId="2" applyNumberFormat="1" applyFont="1" applyFill="1" applyBorder="1" applyProtection="1"/>
    <xf numFmtId="165" fontId="11" fillId="2" borderId="1" xfId="2" applyNumberFormat="1" applyFont="1" applyFill="1" applyBorder="1" applyProtection="1"/>
    <xf numFmtId="165" fontId="12" fillId="2" borderId="1" xfId="2" applyNumberFormat="1" applyFont="1" applyFill="1" applyBorder="1" applyProtection="1"/>
    <xf numFmtId="165" fontId="11" fillId="0" borderId="1" xfId="2" applyNumberFormat="1" applyFont="1" applyFill="1" applyBorder="1" applyAlignment="1" applyProtection="1">
      <alignment horizontal="right"/>
    </xf>
    <xf numFmtId="165" fontId="8" fillId="0" borderId="0" xfId="2" applyNumberFormat="1" applyFont="1" applyFill="1" applyProtection="1"/>
    <xf numFmtId="165" fontId="1" fillId="0" borderId="0" xfId="2" applyNumberFormat="1" applyFont="1" applyFill="1" applyProtection="1"/>
    <xf numFmtId="0" fontId="12" fillId="0" borderId="0" xfId="1" applyFont="1" applyFill="1" applyAlignment="1" applyProtection="1">
      <alignment horizontal="center"/>
    </xf>
    <xf numFmtId="0" fontId="11" fillId="0" borderId="0" xfId="1" applyFont="1" applyFill="1" applyProtection="1"/>
    <xf numFmtId="0" fontId="16" fillId="0" borderId="0" xfId="1" applyFont="1" applyFill="1" applyAlignment="1" applyProtection="1">
      <alignment horizontal="center"/>
    </xf>
    <xf numFmtId="165" fontId="17" fillId="0" borderId="1" xfId="2" applyNumberFormat="1" applyFont="1" applyFill="1" applyBorder="1" applyAlignment="1" applyProtection="1">
      <alignment horizontal="center"/>
    </xf>
    <xf numFmtId="165" fontId="12" fillId="0" borderId="1" xfId="2" applyNumberFormat="1" applyFont="1" applyFill="1" applyBorder="1" applyAlignment="1" applyProtection="1">
      <alignment horizontal="right" vertical="center" wrapText="1"/>
    </xf>
    <xf numFmtId="165" fontId="12" fillId="0" borderId="1" xfId="2" applyNumberFormat="1" applyFont="1" applyFill="1" applyBorder="1" applyAlignment="1" applyProtection="1">
      <alignment horizontal="right" vertical="top" wrapText="1"/>
    </xf>
    <xf numFmtId="165" fontId="12" fillId="0" borderId="1" xfId="2" applyNumberFormat="1" applyFont="1" applyFill="1" applyBorder="1" applyAlignment="1" applyProtection="1">
      <alignment horizontal="center" vertical="top" wrapText="1"/>
    </xf>
    <xf numFmtId="165" fontId="14" fillId="0" borderId="1" xfId="2" applyNumberFormat="1" applyFont="1" applyFill="1" applyBorder="1" applyAlignment="1" applyProtection="1">
      <alignment horizontal="right"/>
    </xf>
    <xf numFmtId="0" fontId="24" fillId="0" borderId="0" xfId="1" applyFont="1" applyFill="1" applyProtection="1"/>
    <xf numFmtId="0" fontId="23" fillId="0" borderId="0" xfId="1" applyFont="1" applyFill="1" applyAlignment="1" applyProtection="1">
      <alignment horizontal="center"/>
    </xf>
    <xf numFmtId="0" fontId="24" fillId="2" borderId="0" xfId="1" applyFont="1" applyFill="1" applyProtection="1"/>
    <xf numFmtId="165" fontId="20" fillId="0" borderId="0" xfId="2" applyNumberFormat="1" applyFont="1" applyFill="1" applyBorder="1" applyAlignment="1" applyProtection="1">
      <alignment horizontal="center"/>
    </xf>
    <xf numFmtId="165" fontId="17" fillId="0" borderId="1" xfId="2" applyNumberFormat="1" applyFont="1" applyFill="1" applyBorder="1" applyProtection="1"/>
    <xf numFmtId="0" fontId="2" fillId="2" borderId="0" xfId="1" applyFont="1" applyFill="1" applyBorder="1" applyProtection="1"/>
    <xf numFmtId="0" fontId="26" fillId="0" borderId="0" xfId="1" applyFont="1" applyFill="1" applyBorder="1" applyAlignment="1" applyProtection="1">
      <alignment horizontal="center"/>
    </xf>
    <xf numFmtId="0" fontId="28" fillId="0" borderId="0" xfId="1" applyFont="1" applyFill="1" applyBorder="1" applyAlignment="1" applyProtection="1">
      <alignment horizontal="center"/>
    </xf>
    <xf numFmtId="0" fontId="29" fillId="0" borderId="0" xfId="1" applyFont="1" applyFill="1" applyBorder="1" applyAlignment="1" applyProtection="1">
      <alignment horizontal="center"/>
    </xf>
    <xf numFmtId="0" fontId="30" fillId="0" borderId="0" xfId="1" applyFont="1" applyFill="1" applyBorder="1" applyAlignment="1" applyProtection="1">
      <alignment horizontal="center"/>
    </xf>
    <xf numFmtId="0" fontId="31" fillId="0" borderId="0" xfId="1" applyFont="1" applyFill="1" applyBorder="1" applyAlignment="1" applyProtection="1">
      <alignment horizontal="center"/>
    </xf>
    <xf numFmtId="0" fontId="32" fillId="0" borderId="0" xfId="1" applyFont="1" applyFill="1" applyBorder="1" applyAlignment="1" applyProtection="1">
      <alignment horizontal="left"/>
    </xf>
    <xf numFmtId="0" fontId="32" fillId="0" borderId="0" xfId="1" applyFont="1" applyFill="1" applyBorder="1" applyAlignment="1" applyProtection="1">
      <alignment horizontal="left" vertical="center"/>
    </xf>
    <xf numFmtId="0" fontId="32" fillId="0" borderId="0" xfId="1" applyFont="1" applyFill="1" applyBorder="1" applyAlignment="1" applyProtection="1">
      <alignment horizontal="left" wrapText="1"/>
    </xf>
    <xf numFmtId="0" fontId="33" fillId="0" borderId="0" xfId="1" applyFont="1" applyFill="1" applyBorder="1" applyAlignment="1" applyProtection="1">
      <alignment horizontal="right"/>
    </xf>
    <xf numFmtId="0" fontId="33" fillId="0" borderId="0" xfId="1" applyFont="1" applyFill="1" applyBorder="1" applyAlignment="1" applyProtection="1">
      <alignment horizontal="center"/>
    </xf>
    <xf numFmtId="0" fontId="28" fillId="0" borderId="0" xfId="1" applyFont="1" applyFill="1" applyBorder="1" applyAlignment="1" applyProtection="1">
      <alignment horizontal="center" vertical="center" wrapText="1"/>
    </xf>
    <xf numFmtId="0" fontId="26" fillId="0" borderId="0" xfId="1" applyFont="1" applyFill="1" applyBorder="1" applyAlignment="1" applyProtection="1">
      <alignment horizontal="center" vertical="center"/>
    </xf>
    <xf numFmtId="2" fontId="28" fillId="0" borderId="0" xfId="1" applyNumberFormat="1" applyFont="1" applyFill="1" applyBorder="1" applyProtection="1"/>
    <xf numFmtId="0" fontId="30" fillId="0" borderId="0" xfId="1" applyFont="1" applyFill="1" applyBorder="1" applyAlignment="1" applyProtection="1">
      <alignment horizontal="right" vertical="top" wrapText="1"/>
    </xf>
    <xf numFmtId="0" fontId="26" fillId="0" borderId="0" xfId="1" applyFont="1" applyFill="1" applyBorder="1" applyAlignment="1" applyProtection="1">
      <alignment vertical="center"/>
    </xf>
    <xf numFmtId="4" fontId="26" fillId="0" borderId="0" xfId="1" applyNumberFormat="1" applyFont="1" applyFill="1" applyBorder="1" applyAlignment="1" applyProtection="1">
      <alignment horizontal="right" vertical="center"/>
    </xf>
    <xf numFmtId="3" fontId="26" fillId="0" borderId="0" xfId="1" applyNumberFormat="1" applyFont="1" applyFill="1" applyBorder="1" applyAlignment="1" applyProtection="1">
      <alignment horizontal="right" vertical="center"/>
    </xf>
    <xf numFmtId="0" fontId="28" fillId="0" borderId="0" xfId="1" applyFont="1" applyFill="1" applyBorder="1" applyProtection="1"/>
    <xf numFmtId="0" fontId="26" fillId="0" borderId="0" xfId="1" applyFont="1" applyFill="1" applyBorder="1" applyAlignment="1" applyProtection="1">
      <alignment horizontal="right"/>
    </xf>
    <xf numFmtId="0" fontId="26" fillId="0" borderId="0" xfId="1" applyFont="1" applyFill="1" applyBorder="1" applyProtection="1"/>
    <xf numFmtId="4" fontId="28" fillId="0" borderId="0" xfId="1" applyNumberFormat="1" applyFont="1" applyFill="1" applyBorder="1" applyAlignment="1" applyProtection="1">
      <alignment horizontal="right" vertical="top" wrapText="1"/>
    </xf>
    <xf numFmtId="2" fontId="26" fillId="0" borderId="0" xfId="1" applyNumberFormat="1" applyFont="1" applyFill="1" applyBorder="1" applyProtection="1"/>
    <xf numFmtId="0" fontId="33" fillId="0" borderId="0" xfId="1" applyFont="1" applyFill="1" applyBorder="1" applyProtection="1"/>
    <xf numFmtId="3" fontId="28" fillId="0" borderId="0" xfId="1" applyNumberFormat="1" applyFont="1" applyFill="1" applyBorder="1" applyProtection="1"/>
    <xf numFmtId="1" fontId="26" fillId="0" borderId="0" xfId="1" applyNumberFormat="1" applyFont="1" applyFill="1" applyBorder="1" applyProtection="1"/>
    <xf numFmtId="1" fontId="28" fillId="0" borderId="0" xfId="1" applyNumberFormat="1" applyFont="1" applyFill="1" applyBorder="1" applyProtection="1"/>
    <xf numFmtId="4" fontId="33" fillId="0" borderId="0" xfId="1" applyNumberFormat="1" applyFont="1" applyFill="1" applyBorder="1" applyProtection="1"/>
    <xf numFmtId="0" fontId="28" fillId="0" borderId="0" xfId="1" applyFont="1" applyFill="1" applyBorder="1" applyAlignment="1" applyProtection="1">
      <alignment horizontal="right"/>
    </xf>
    <xf numFmtId="0" fontId="32" fillId="0" borderId="0" xfId="1" applyFont="1" applyFill="1" applyBorder="1" applyProtection="1"/>
    <xf numFmtId="0" fontId="2" fillId="0" borderId="0" xfId="1" applyFont="1" applyFill="1" applyBorder="1" applyProtection="1"/>
    <xf numFmtId="0" fontId="25" fillId="0" borderId="0" xfId="1" applyFont="1" applyFill="1" applyBorder="1" applyProtection="1"/>
    <xf numFmtId="0" fontId="27" fillId="0" borderId="0" xfId="1" applyFont="1" applyFill="1" applyBorder="1" applyProtection="1"/>
    <xf numFmtId="0" fontId="2" fillId="0" borderId="0" xfId="1" applyFont="1" applyFill="1" applyBorder="1" applyAlignment="1" applyProtection="1">
      <alignment horizontal="center"/>
    </xf>
    <xf numFmtId="0" fontId="26" fillId="0" borderId="0" xfId="1" applyFont="1" applyFill="1" applyBorder="1" applyAlignment="1" applyProtection="1">
      <alignment horizontal="right" vertical="center"/>
    </xf>
    <xf numFmtId="4" fontId="28" fillId="0" borderId="0" xfId="1" applyNumberFormat="1" applyFont="1" applyFill="1" applyBorder="1" applyProtection="1"/>
    <xf numFmtId="4" fontId="26" fillId="0" borderId="0" xfId="1" applyNumberFormat="1" applyFont="1" applyFill="1" applyBorder="1" applyProtection="1"/>
    <xf numFmtId="2" fontId="34" fillId="0" borderId="0" xfId="1" applyNumberFormat="1" applyFont="1" applyFill="1" applyBorder="1" applyProtection="1"/>
    <xf numFmtId="0" fontId="35" fillId="0" borderId="0" xfId="1" applyFont="1" applyFill="1" applyBorder="1" applyAlignment="1" applyProtection="1">
      <alignment horizontal="center"/>
    </xf>
    <xf numFmtId="0" fontId="36" fillId="0" borderId="0" xfId="1" applyFont="1" applyFill="1" applyBorder="1" applyProtection="1"/>
    <xf numFmtId="0" fontId="36" fillId="2" borderId="0" xfId="1" applyFont="1" applyFill="1" applyBorder="1" applyProtection="1"/>
    <xf numFmtId="0" fontId="25" fillId="2" borderId="0" xfId="1" applyFont="1" applyFill="1" applyBorder="1" applyProtection="1"/>
    <xf numFmtId="0" fontId="26" fillId="2" borderId="0" xfId="1" applyFont="1" applyFill="1" applyBorder="1" applyProtection="1"/>
    <xf numFmtId="3" fontId="25" fillId="0" borderId="0" xfId="1" applyNumberFormat="1" applyFont="1" applyFill="1" applyBorder="1" applyProtection="1"/>
    <xf numFmtId="0" fontId="37" fillId="0" borderId="0" xfId="1" applyFont="1" applyFill="1" applyAlignment="1" applyProtection="1">
      <alignment horizontal="center"/>
    </xf>
    <xf numFmtId="0" fontId="11" fillId="0" borderId="0" xfId="1" applyFont="1" applyFill="1" applyBorder="1" applyAlignment="1" applyProtection="1">
      <alignment horizontal="center"/>
    </xf>
    <xf numFmtId="0" fontId="11" fillId="0" borderId="0" xfId="1" applyFont="1" applyFill="1" applyBorder="1" applyAlignment="1" applyProtection="1">
      <alignment wrapText="1"/>
    </xf>
    <xf numFmtId="165" fontId="14" fillId="0" borderId="0" xfId="2" applyNumberFormat="1" applyFont="1" applyFill="1" applyBorder="1" applyAlignment="1" applyProtection="1">
      <alignment horizontal="right"/>
    </xf>
    <xf numFmtId="165" fontId="11" fillId="0" borderId="0" xfId="2" applyNumberFormat="1" applyFont="1" applyFill="1" applyBorder="1" applyAlignment="1" applyProtection="1">
      <alignment horizontal="right"/>
    </xf>
    <xf numFmtId="0" fontId="19" fillId="0" borderId="0" xfId="1" applyFont="1" applyFill="1" applyProtection="1"/>
    <xf numFmtId="165" fontId="19" fillId="0" borderId="0" xfId="2" applyNumberFormat="1" applyFont="1" applyFill="1" applyProtection="1"/>
    <xf numFmtId="165" fontId="17" fillId="0" borderId="0" xfId="2" applyNumberFormat="1" applyFont="1" applyFill="1" applyAlignment="1" applyProtection="1">
      <alignment horizontal="center"/>
    </xf>
    <xf numFmtId="0" fontId="37" fillId="0" borderId="0" xfId="1" applyFont="1" applyFill="1" applyAlignment="1" applyProtection="1">
      <alignment horizontal="center"/>
    </xf>
    <xf numFmtId="0" fontId="11" fillId="0" borderId="0" xfId="1" applyFont="1" applyFill="1" applyProtection="1"/>
    <xf numFmtId="165" fontId="11" fillId="0" borderId="0" xfId="2" applyNumberFormat="1" applyFont="1" applyFill="1" applyAlignment="1" applyProtection="1">
      <alignment horizontal="center"/>
    </xf>
    <xf numFmtId="165" fontId="16" fillId="0" borderId="0" xfId="2" applyNumberFormat="1" applyFont="1" applyFill="1" applyAlignment="1" applyProtection="1">
      <alignment horizontal="center"/>
    </xf>
    <xf numFmtId="165" fontId="20" fillId="0" borderId="0" xfId="2" applyNumberFormat="1" applyFont="1" applyFill="1" applyBorder="1" applyAlignment="1" applyProtection="1">
      <alignment horizontal="right"/>
    </xf>
    <xf numFmtId="165" fontId="18" fillId="0" borderId="0" xfId="2" applyNumberFormat="1" applyFont="1" applyFill="1" applyAlignment="1" applyProtection="1">
      <alignment horizontal="center"/>
    </xf>
    <xf numFmtId="0" fontId="16" fillId="0" borderId="0" xfId="1" applyFont="1" applyFill="1" applyAlignment="1" applyProtection="1">
      <alignment horizontal="center"/>
    </xf>
    <xf numFmtId="0" fontId="12" fillId="0" borderId="0" xfId="1" applyFont="1" applyFill="1" applyAlignment="1" applyProtection="1">
      <alignment horizontal="center"/>
    </xf>
    <xf numFmtId="0" fontId="19" fillId="0" borderId="0" xfId="1" applyFont="1" applyFill="1" applyAlignment="1" applyProtection="1">
      <alignment horizontal="left" wrapText="1"/>
    </xf>
    <xf numFmtId="0" fontId="19" fillId="0" borderId="0" xfId="1" applyFont="1" applyFill="1" applyAlignment="1" applyProtection="1">
      <alignment horizontal="left"/>
    </xf>
    <xf numFmtId="0" fontId="19" fillId="0" borderId="0" xfId="1" applyFont="1" applyFill="1" applyAlignment="1" applyProtection="1">
      <alignment horizontal="left" vertical="center" wrapText="1"/>
    </xf>
    <xf numFmtId="0" fontId="19" fillId="0" borderId="0" xfId="1" applyFont="1" applyFill="1" applyAlignment="1" applyProtection="1">
      <alignment horizontal="left" vertical="center"/>
    </xf>
    <xf numFmtId="0" fontId="6" fillId="0" borderId="0" xfId="0" applyFont="1" applyFill="1" applyAlignment="1" applyProtection="1">
      <alignment horizontal="center"/>
    </xf>
    <xf numFmtId="0" fontId="3" fillId="0" borderId="0" xfId="0" applyFont="1" applyFill="1" applyAlignment="1" applyProtection="1">
      <alignment horizontal="center"/>
    </xf>
    <xf numFmtId="0" fontId="4" fillId="0" borderId="0" xfId="0" applyFont="1" applyFill="1" applyProtection="1"/>
    <xf numFmtId="0" fontId="4" fillId="0" borderId="0" xfId="0" applyFont="1" applyFill="1" applyAlignment="1" applyProtection="1">
      <alignment horizontal="center"/>
    </xf>
    <xf numFmtId="0" fontId="5" fillId="0" borderId="0" xfId="0" applyFont="1" applyFill="1" applyAlignment="1" applyProtection="1">
      <alignment horizontal="center"/>
    </xf>
    <xf numFmtId="0" fontId="9" fillId="0" borderId="0" xfId="0" applyFont="1" applyFill="1" applyBorder="1" applyAlignment="1" applyProtection="1">
      <alignment horizontal="right"/>
    </xf>
    <xf numFmtId="0" fontId="7" fillId="0" borderId="0" xfId="0" applyFont="1" applyFill="1" applyAlignment="1" applyProtection="1">
      <alignment horizontal="center"/>
    </xf>
    <xf numFmtId="0" fontId="8" fillId="0" borderId="0" xfId="0" applyFont="1" applyFill="1" applyAlignment="1" applyProtection="1">
      <alignment horizontal="left" wrapText="1"/>
    </xf>
    <xf numFmtId="0" fontId="8" fillId="0" borderId="0" xfId="0" applyFont="1" applyFill="1" applyAlignment="1" applyProtection="1">
      <alignment horizontal="left" vertical="center" wrapText="1"/>
    </xf>
    <xf numFmtId="165" fontId="17" fillId="0" borderId="1" xfId="2" applyNumberFormat="1" applyFont="1" applyFill="1" applyBorder="1" applyAlignment="1" applyProtection="1">
      <alignment vertical="center"/>
    </xf>
    <xf numFmtId="165" fontId="37" fillId="0" borderId="0" xfId="1" applyNumberFormat="1" applyFont="1" applyFill="1" applyAlignment="1" applyProtection="1">
      <alignment horizontal="center"/>
    </xf>
    <xf numFmtId="169" fontId="40" fillId="0" borderId="1" xfId="2" applyNumberFormat="1" applyFont="1" applyFill="1" applyBorder="1" applyAlignment="1">
      <alignment horizontal="right" wrapText="1"/>
    </xf>
    <xf numFmtId="4" fontId="11" fillId="0" borderId="0" xfId="1" applyNumberFormat="1" applyFont="1" applyFill="1" applyBorder="1" applyProtection="1"/>
    <xf numFmtId="165" fontId="14" fillId="2" borderId="0" xfId="2" applyNumberFormat="1" applyFont="1" applyFill="1" applyAlignment="1" applyProtection="1">
      <alignment horizontal="center"/>
    </xf>
  </cellXfs>
  <cellStyles count="3">
    <cellStyle name="Comma" xfId="2" builtinId="3"/>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114300</xdr:colOff>
      <xdr:row>5</xdr:row>
      <xdr:rowOff>9527</xdr:rowOff>
    </xdr:from>
    <xdr:to>
      <xdr:col>5</xdr:col>
      <xdr:colOff>171450</xdr:colOff>
      <xdr:row>5</xdr:row>
      <xdr:rowOff>19050</xdr:rowOff>
    </xdr:to>
    <xdr:cxnSp macro="">
      <xdr:nvCxnSpPr>
        <xdr:cNvPr id="3" name="Straight Connector 2"/>
        <xdr:cNvCxnSpPr/>
      </xdr:nvCxnSpPr>
      <xdr:spPr>
        <a:xfrm flipV="1">
          <a:off x="4086225" y="1057277"/>
          <a:ext cx="1752600" cy="9523"/>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C00000"/>
  </sheetPr>
  <dimension ref="A1:AA79"/>
  <sheetViews>
    <sheetView tabSelected="1" showRuler="0" view="pageLayout" zoomScaleNormal="100" workbookViewId="0">
      <selection activeCell="G10" sqref="G10"/>
    </sheetView>
  </sheetViews>
  <sheetFormatPr defaultRowHeight="18.75" x14ac:dyDescent="0.3"/>
  <cols>
    <col min="1" max="1" width="5" style="62" customWidth="1"/>
    <col min="2" max="2" width="43.42578125" style="62" customWidth="1"/>
    <col min="3" max="3" width="11.140625" style="103" customWidth="1"/>
    <col min="4" max="4" width="11" style="103" customWidth="1"/>
    <col min="5" max="5" width="14.42578125" style="103" customWidth="1"/>
    <col min="6" max="6" width="13.140625" style="103" customWidth="1"/>
    <col min="7" max="7" width="9" style="147" bestFit="1" customWidth="1"/>
    <col min="8" max="8" width="15.7109375" style="147" bestFit="1" customWidth="1"/>
    <col min="9" max="9" width="10.42578125" style="148" customWidth="1"/>
    <col min="10" max="10" width="15.42578125" style="148" bestFit="1" customWidth="1"/>
    <col min="11" max="21" width="9.140625" style="148"/>
    <col min="22" max="27" width="9.140625" style="112"/>
    <col min="28" max="256" width="9.140625" style="63"/>
    <col min="257" max="257" width="5" style="63" customWidth="1"/>
    <col min="258" max="258" width="42.28515625" style="63" customWidth="1"/>
    <col min="259" max="259" width="11.140625" style="63" customWidth="1"/>
    <col min="260" max="260" width="11" style="63" customWidth="1"/>
    <col min="261" max="261" width="14.42578125" style="63" customWidth="1"/>
    <col min="262" max="263" width="20.140625" style="63" customWidth="1"/>
    <col min="264" max="264" width="9.140625" style="63"/>
    <col min="265" max="265" width="10.42578125" style="63" customWidth="1"/>
    <col min="266" max="266" width="15.42578125" style="63" bestFit="1" customWidth="1"/>
    <col min="267" max="512" width="9.140625" style="63"/>
    <col min="513" max="513" width="5" style="63" customWidth="1"/>
    <col min="514" max="514" width="42.28515625" style="63" customWidth="1"/>
    <col min="515" max="515" width="11.140625" style="63" customWidth="1"/>
    <col min="516" max="516" width="11" style="63" customWidth="1"/>
    <col min="517" max="517" width="14.42578125" style="63" customWidth="1"/>
    <col min="518" max="519" width="20.140625" style="63" customWidth="1"/>
    <col min="520" max="520" width="9.140625" style="63"/>
    <col min="521" max="521" width="10.42578125" style="63" customWidth="1"/>
    <col min="522" max="522" width="15.42578125" style="63" bestFit="1" customWidth="1"/>
    <col min="523" max="768" width="9.140625" style="63"/>
    <col min="769" max="769" width="5" style="63" customWidth="1"/>
    <col min="770" max="770" width="42.28515625" style="63" customWidth="1"/>
    <col min="771" max="771" width="11.140625" style="63" customWidth="1"/>
    <col min="772" max="772" width="11" style="63" customWidth="1"/>
    <col min="773" max="773" width="14.42578125" style="63" customWidth="1"/>
    <col min="774" max="775" width="20.140625" style="63" customWidth="1"/>
    <col min="776" max="776" width="9.140625" style="63"/>
    <col min="777" max="777" width="10.42578125" style="63" customWidth="1"/>
    <col min="778" max="778" width="15.42578125" style="63" bestFit="1" customWidth="1"/>
    <col min="779" max="1024" width="9.140625" style="63"/>
    <col min="1025" max="1025" width="5" style="63" customWidth="1"/>
    <col min="1026" max="1026" width="42.28515625" style="63" customWidth="1"/>
    <col min="1027" max="1027" width="11.140625" style="63" customWidth="1"/>
    <col min="1028" max="1028" width="11" style="63" customWidth="1"/>
    <col min="1029" max="1029" width="14.42578125" style="63" customWidth="1"/>
    <col min="1030" max="1031" width="20.140625" style="63" customWidth="1"/>
    <col min="1032" max="1032" width="9.140625" style="63"/>
    <col min="1033" max="1033" width="10.42578125" style="63" customWidth="1"/>
    <col min="1034" max="1034" width="15.42578125" style="63" bestFit="1" customWidth="1"/>
    <col min="1035" max="1280" width="9.140625" style="63"/>
    <col min="1281" max="1281" width="5" style="63" customWidth="1"/>
    <col min="1282" max="1282" width="42.28515625" style="63" customWidth="1"/>
    <col min="1283" max="1283" width="11.140625" style="63" customWidth="1"/>
    <col min="1284" max="1284" width="11" style="63" customWidth="1"/>
    <col min="1285" max="1285" width="14.42578125" style="63" customWidth="1"/>
    <col min="1286" max="1287" width="20.140625" style="63" customWidth="1"/>
    <col min="1288" max="1288" width="9.140625" style="63"/>
    <col min="1289" max="1289" width="10.42578125" style="63" customWidth="1"/>
    <col min="1290" max="1290" width="15.42578125" style="63" bestFit="1" customWidth="1"/>
    <col min="1291" max="1536" width="9.140625" style="63"/>
    <col min="1537" max="1537" width="5" style="63" customWidth="1"/>
    <col min="1538" max="1538" width="42.28515625" style="63" customWidth="1"/>
    <col min="1539" max="1539" width="11.140625" style="63" customWidth="1"/>
    <col min="1540" max="1540" width="11" style="63" customWidth="1"/>
    <col min="1541" max="1541" width="14.42578125" style="63" customWidth="1"/>
    <col min="1542" max="1543" width="20.140625" style="63" customWidth="1"/>
    <col min="1544" max="1544" width="9.140625" style="63"/>
    <col min="1545" max="1545" width="10.42578125" style="63" customWidth="1"/>
    <col min="1546" max="1546" width="15.42578125" style="63" bestFit="1" customWidth="1"/>
    <col min="1547" max="1792" width="9.140625" style="63"/>
    <col min="1793" max="1793" width="5" style="63" customWidth="1"/>
    <col min="1794" max="1794" width="42.28515625" style="63" customWidth="1"/>
    <col min="1795" max="1795" width="11.140625" style="63" customWidth="1"/>
    <col min="1796" max="1796" width="11" style="63" customWidth="1"/>
    <col min="1797" max="1797" width="14.42578125" style="63" customWidth="1"/>
    <col min="1798" max="1799" width="20.140625" style="63" customWidth="1"/>
    <col min="1800" max="1800" width="9.140625" style="63"/>
    <col min="1801" max="1801" width="10.42578125" style="63" customWidth="1"/>
    <col min="1802" max="1802" width="15.42578125" style="63" bestFit="1" customWidth="1"/>
    <col min="1803" max="2048" width="9.140625" style="63"/>
    <col min="2049" max="2049" width="5" style="63" customWidth="1"/>
    <col min="2050" max="2050" width="42.28515625" style="63" customWidth="1"/>
    <col min="2051" max="2051" width="11.140625" style="63" customWidth="1"/>
    <col min="2052" max="2052" width="11" style="63" customWidth="1"/>
    <col min="2053" max="2053" width="14.42578125" style="63" customWidth="1"/>
    <col min="2054" max="2055" width="20.140625" style="63" customWidth="1"/>
    <col min="2056" max="2056" width="9.140625" style="63"/>
    <col min="2057" max="2057" width="10.42578125" style="63" customWidth="1"/>
    <col min="2058" max="2058" width="15.42578125" style="63" bestFit="1" customWidth="1"/>
    <col min="2059" max="2304" width="9.140625" style="63"/>
    <col min="2305" max="2305" width="5" style="63" customWidth="1"/>
    <col min="2306" max="2306" width="42.28515625" style="63" customWidth="1"/>
    <col min="2307" max="2307" width="11.140625" style="63" customWidth="1"/>
    <col min="2308" max="2308" width="11" style="63" customWidth="1"/>
    <col min="2309" max="2309" width="14.42578125" style="63" customWidth="1"/>
    <col min="2310" max="2311" width="20.140625" style="63" customWidth="1"/>
    <col min="2312" max="2312" width="9.140625" style="63"/>
    <col min="2313" max="2313" width="10.42578125" style="63" customWidth="1"/>
    <col min="2314" max="2314" width="15.42578125" style="63" bestFit="1" customWidth="1"/>
    <col min="2315" max="2560" width="9.140625" style="63"/>
    <col min="2561" max="2561" width="5" style="63" customWidth="1"/>
    <col min="2562" max="2562" width="42.28515625" style="63" customWidth="1"/>
    <col min="2563" max="2563" width="11.140625" style="63" customWidth="1"/>
    <col min="2564" max="2564" width="11" style="63" customWidth="1"/>
    <col min="2565" max="2565" width="14.42578125" style="63" customWidth="1"/>
    <col min="2566" max="2567" width="20.140625" style="63" customWidth="1"/>
    <col min="2568" max="2568" width="9.140625" style="63"/>
    <col min="2569" max="2569" width="10.42578125" style="63" customWidth="1"/>
    <col min="2570" max="2570" width="15.42578125" style="63" bestFit="1" customWidth="1"/>
    <col min="2571" max="2816" width="9.140625" style="63"/>
    <col min="2817" max="2817" width="5" style="63" customWidth="1"/>
    <col min="2818" max="2818" width="42.28515625" style="63" customWidth="1"/>
    <col min="2819" max="2819" width="11.140625" style="63" customWidth="1"/>
    <col min="2820" max="2820" width="11" style="63" customWidth="1"/>
    <col min="2821" max="2821" width="14.42578125" style="63" customWidth="1"/>
    <col min="2822" max="2823" width="20.140625" style="63" customWidth="1"/>
    <col min="2824" max="2824" width="9.140625" style="63"/>
    <col min="2825" max="2825" width="10.42578125" style="63" customWidth="1"/>
    <col min="2826" max="2826" width="15.42578125" style="63" bestFit="1" customWidth="1"/>
    <col min="2827" max="3072" width="9.140625" style="63"/>
    <col min="3073" max="3073" width="5" style="63" customWidth="1"/>
    <col min="3074" max="3074" width="42.28515625" style="63" customWidth="1"/>
    <col min="3075" max="3075" width="11.140625" style="63" customWidth="1"/>
    <col min="3076" max="3076" width="11" style="63" customWidth="1"/>
    <col min="3077" max="3077" width="14.42578125" style="63" customWidth="1"/>
    <col min="3078" max="3079" width="20.140625" style="63" customWidth="1"/>
    <col min="3080" max="3080" width="9.140625" style="63"/>
    <col min="3081" max="3081" width="10.42578125" style="63" customWidth="1"/>
    <col min="3082" max="3082" width="15.42578125" style="63" bestFit="1" customWidth="1"/>
    <col min="3083" max="3328" width="9.140625" style="63"/>
    <col min="3329" max="3329" width="5" style="63" customWidth="1"/>
    <col min="3330" max="3330" width="42.28515625" style="63" customWidth="1"/>
    <col min="3331" max="3331" width="11.140625" style="63" customWidth="1"/>
    <col min="3332" max="3332" width="11" style="63" customWidth="1"/>
    <col min="3333" max="3333" width="14.42578125" style="63" customWidth="1"/>
    <col min="3334" max="3335" width="20.140625" style="63" customWidth="1"/>
    <col min="3336" max="3336" width="9.140625" style="63"/>
    <col min="3337" max="3337" width="10.42578125" style="63" customWidth="1"/>
    <col min="3338" max="3338" width="15.42578125" style="63" bestFit="1" customWidth="1"/>
    <col min="3339" max="3584" width="9.140625" style="63"/>
    <col min="3585" max="3585" width="5" style="63" customWidth="1"/>
    <col min="3586" max="3586" width="42.28515625" style="63" customWidth="1"/>
    <col min="3587" max="3587" width="11.140625" style="63" customWidth="1"/>
    <col min="3588" max="3588" width="11" style="63" customWidth="1"/>
    <col min="3589" max="3589" width="14.42578125" style="63" customWidth="1"/>
    <col min="3590" max="3591" width="20.140625" style="63" customWidth="1"/>
    <col min="3592" max="3592" width="9.140625" style="63"/>
    <col min="3593" max="3593" width="10.42578125" style="63" customWidth="1"/>
    <col min="3594" max="3594" width="15.42578125" style="63" bestFit="1" customWidth="1"/>
    <col min="3595" max="3840" width="9.140625" style="63"/>
    <col min="3841" max="3841" width="5" style="63" customWidth="1"/>
    <col min="3842" max="3842" width="42.28515625" style="63" customWidth="1"/>
    <col min="3843" max="3843" width="11.140625" style="63" customWidth="1"/>
    <col min="3844" max="3844" width="11" style="63" customWidth="1"/>
    <col min="3845" max="3845" width="14.42578125" style="63" customWidth="1"/>
    <col min="3846" max="3847" width="20.140625" style="63" customWidth="1"/>
    <col min="3848" max="3848" width="9.140625" style="63"/>
    <col min="3849" max="3849" width="10.42578125" style="63" customWidth="1"/>
    <col min="3850" max="3850" width="15.42578125" style="63" bestFit="1" customWidth="1"/>
    <col min="3851" max="4096" width="9.140625" style="63"/>
    <col min="4097" max="4097" width="5" style="63" customWidth="1"/>
    <col min="4098" max="4098" width="42.28515625" style="63" customWidth="1"/>
    <col min="4099" max="4099" width="11.140625" style="63" customWidth="1"/>
    <col min="4100" max="4100" width="11" style="63" customWidth="1"/>
    <col min="4101" max="4101" width="14.42578125" style="63" customWidth="1"/>
    <col min="4102" max="4103" width="20.140625" style="63" customWidth="1"/>
    <col min="4104" max="4104" width="9.140625" style="63"/>
    <col min="4105" max="4105" width="10.42578125" style="63" customWidth="1"/>
    <col min="4106" max="4106" width="15.42578125" style="63" bestFit="1" customWidth="1"/>
    <col min="4107" max="4352" width="9.140625" style="63"/>
    <col min="4353" max="4353" width="5" style="63" customWidth="1"/>
    <col min="4354" max="4354" width="42.28515625" style="63" customWidth="1"/>
    <col min="4355" max="4355" width="11.140625" style="63" customWidth="1"/>
    <col min="4356" max="4356" width="11" style="63" customWidth="1"/>
    <col min="4357" max="4357" width="14.42578125" style="63" customWidth="1"/>
    <col min="4358" max="4359" width="20.140625" style="63" customWidth="1"/>
    <col min="4360" max="4360" width="9.140625" style="63"/>
    <col min="4361" max="4361" width="10.42578125" style="63" customWidth="1"/>
    <col min="4362" max="4362" width="15.42578125" style="63" bestFit="1" customWidth="1"/>
    <col min="4363" max="4608" width="9.140625" style="63"/>
    <col min="4609" max="4609" width="5" style="63" customWidth="1"/>
    <col min="4610" max="4610" width="42.28515625" style="63" customWidth="1"/>
    <col min="4611" max="4611" width="11.140625" style="63" customWidth="1"/>
    <col min="4612" max="4612" width="11" style="63" customWidth="1"/>
    <col min="4613" max="4613" width="14.42578125" style="63" customWidth="1"/>
    <col min="4614" max="4615" width="20.140625" style="63" customWidth="1"/>
    <col min="4616" max="4616" width="9.140625" style="63"/>
    <col min="4617" max="4617" width="10.42578125" style="63" customWidth="1"/>
    <col min="4618" max="4618" width="15.42578125" style="63" bestFit="1" customWidth="1"/>
    <col min="4619" max="4864" width="9.140625" style="63"/>
    <col min="4865" max="4865" width="5" style="63" customWidth="1"/>
    <col min="4866" max="4866" width="42.28515625" style="63" customWidth="1"/>
    <col min="4867" max="4867" width="11.140625" style="63" customWidth="1"/>
    <col min="4868" max="4868" width="11" style="63" customWidth="1"/>
    <col min="4869" max="4869" width="14.42578125" style="63" customWidth="1"/>
    <col min="4870" max="4871" width="20.140625" style="63" customWidth="1"/>
    <col min="4872" max="4872" width="9.140625" style="63"/>
    <col min="4873" max="4873" width="10.42578125" style="63" customWidth="1"/>
    <col min="4874" max="4874" width="15.42578125" style="63" bestFit="1" customWidth="1"/>
    <col min="4875" max="5120" width="9.140625" style="63"/>
    <col min="5121" max="5121" width="5" style="63" customWidth="1"/>
    <col min="5122" max="5122" width="42.28515625" style="63" customWidth="1"/>
    <col min="5123" max="5123" width="11.140625" style="63" customWidth="1"/>
    <col min="5124" max="5124" width="11" style="63" customWidth="1"/>
    <col min="5125" max="5125" width="14.42578125" style="63" customWidth="1"/>
    <col min="5126" max="5127" width="20.140625" style="63" customWidth="1"/>
    <col min="5128" max="5128" width="9.140625" style="63"/>
    <col min="5129" max="5129" width="10.42578125" style="63" customWidth="1"/>
    <col min="5130" max="5130" width="15.42578125" style="63" bestFit="1" customWidth="1"/>
    <col min="5131" max="5376" width="9.140625" style="63"/>
    <col min="5377" max="5377" width="5" style="63" customWidth="1"/>
    <col min="5378" max="5378" width="42.28515625" style="63" customWidth="1"/>
    <col min="5379" max="5379" width="11.140625" style="63" customWidth="1"/>
    <col min="5380" max="5380" width="11" style="63" customWidth="1"/>
    <col min="5381" max="5381" width="14.42578125" style="63" customWidth="1"/>
    <col min="5382" max="5383" width="20.140625" style="63" customWidth="1"/>
    <col min="5384" max="5384" width="9.140625" style="63"/>
    <col min="5385" max="5385" width="10.42578125" style="63" customWidth="1"/>
    <col min="5386" max="5386" width="15.42578125" style="63" bestFit="1" customWidth="1"/>
    <col min="5387" max="5632" width="9.140625" style="63"/>
    <col min="5633" max="5633" width="5" style="63" customWidth="1"/>
    <col min="5634" max="5634" width="42.28515625" style="63" customWidth="1"/>
    <col min="5635" max="5635" width="11.140625" style="63" customWidth="1"/>
    <col min="5636" max="5636" width="11" style="63" customWidth="1"/>
    <col min="5637" max="5637" width="14.42578125" style="63" customWidth="1"/>
    <col min="5638" max="5639" width="20.140625" style="63" customWidth="1"/>
    <col min="5640" max="5640" width="9.140625" style="63"/>
    <col min="5641" max="5641" width="10.42578125" style="63" customWidth="1"/>
    <col min="5642" max="5642" width="15.42578125" style="63" bestFit="1" customWidth="1"/>
    <col min="5643" max="5888" width="9.140625" style="63"/>
    <col min="5889" max="5889" width="5" style="63" customWidth="1"/>
    <col min="5890" max="5890" width="42.28515625" style="63" customWidth="1"/>
    <col min="5891" max="5891" width="11.140625" style="63" customWidth="1"/>
    <col min="5892" max="5892" width="11" style="63" customWidth="1"/>
    <col min="5893" max="5893" width="14.42578125" style="63" customWidth="1"/>
    <col min="5894" max="5895" width="20.140625" style="63" customWidth="1"/>
    <col min="5896" max="5896" width="9.140625" style="63"/>
    <col min="5897" max="5897" width="10.42578125" style="63" customWidth="1"/>
    <col min="5898" max="5898" width="15.42578125" style="63" bestFit="1" customWidth="1"/>
    <col min="5899" max="6144" width="9.140625" style="63"/>
    <col min="6145" max="6145" width="5" style="63" customWidth="1"/>
    <col min="6146" max="6146" width="42.28515625" style="63" customWidth="1"/>
    <col min="6147" max="6147" width="11.140625" style="63" customWidth="1"/>
    <col min="6148" max="6148" width="11" style="63" customWidth="1"/>
    <col min="6149" max="6149" width="14.42578125" style="63" customWidth="1"/>
    <col min="6150" max="6151" width="20.140625" style="63" customWidth="1"/>
    <col min="6152" max="6152" width="9.140625" style="63"/>
    <col min="6153" max="6153" width="10.42578125" style="63" customWidth="1"/>
    <col min="6154" max="6154" width="15.42578125" style="63" bestFit="1" customWidth="1"/>
    <col min="6155" max="6400" width="9.140625" style="63"/>
    <col min="6401" max="6401" width="5" style="63" customWidth="1"/>
    <col min="6402" max="6402" width="42.28515625" style="63" customWidth="1"/>
    <col min="6403" max="6403" width="11.140625" style="63" customWidth="1"/>
    <col min="6404" max="6404" width="11" style="63" customWidth="1"/>
    <col min="6405" max="6405" width="14.42578125" style="63" customWidth="1"/>
    <col min="6406" max="6407" width="20.140625" style="63" customWidth="1"/>
    <col min="6408" max="6408" width="9.140625" style="63"/>
    <col min="6409" max="6409" width="10.42578125" style="63" customWidth="1"/>
    <col min="6410" max="6410" width="15.42578125" style="63" bestFit="1" customWidth="1"/>
    <col min="6411" max="6656" width="9.140625" style="63"/>
    <col min="6657" max="6657" width="5" style="63" customWidth="1"/>
    <col min="6658" max="6658" width="42.28515625" style="63" customWidth="1"/>
    <col min="6659" max="6659" width="11.140625" style="63" customWidth="1"/>
    <col min="6660" max="6660" width="11" style="63" customWidth="1"/>
    <col min="6661" max="6661" width="14.42578125" style="63" customWidth="1"/>
    <col min="6662" max="6663" width="20.140625" style="63" customWidth="1"/>
    <col min="6664" max="6664" width="9.140625" style="63"/>
    <col min="6665" max="6665" width="10.42578125" style="63" customWidth="1"/>
    <col min="6666" max="6666" width="15.42578125" style="63" bestFit="1" customWidth="1"/>
    <col min="6667" max="6912" width="9.140625" style="63"/>
    <col min="6913" max="6913" width="5" style="63" customWidth="1"/>
    <col min="6914" max="6914" width="42.28515625" style="63" customWidth="1"/>
    <col min="6915" max="6915" width="11.140625" style="63" customWidth="1"/>
    <col min="6916" max="6916" width="11" style="63" customWidth="1"/>
    <col min="6917" max="6917" width="14.42578125" style="63" customWidth="1"/>
    <col min="6918" max="6919" width="20.140625" style="63" customWidth="1"/>
    <col min="6920" max="6920" width="9.140625" style="63"/>
    <col min="6921" max="6921" width="10.42578125" style="63" customWidth="1"/>
    <col min="6922" max="6922" width="15.42578125" style="63" bestFit="1" customWidth="1"/>
    <col min="6923" max="7168" width="9.140625" style="63"/>
    <col min="7169" max="7169" width="5" style="63" customWidth="1"/>
    <col min="7170" max="7170" width="42.28515625" style="63" customWidth="1"/>
    <col min="7171" max="7171" width="11.140625" style="63" customWidth="1"/>
    <col min="7172" max="7172" width="11" style="63" customWidth="1"/>
    <col min="7173" max="7173" width="14.42578125" style="63" customWidth="1"/>
    <col min="7174" max="7175" width="20.140625" style="63" customWidth="1"/>
    <col min="7176" max="7176" width="9.140625" style="63"/>
    <col min="7177" max="7177" width="10.42578125" style="63" customWidth="1"/>
    <col min="7178" max="7178" width="15.42578125" style="63" bestFit="1" customWidth="1"/>
    <col min="7179" max="7424" width="9.140625" style="63"/>
    <col min="7425" max="7425" width="5" style="63" customWidth="1"/>
    <col min="7426" max="7426" width="42.28515625" style="63" customWidth="1"/>
    <col min="7427" max="7427" width="11.140625" style="63" customWidth="1"/>
    <col min="7428" max="7428" width="11" style="63" customWidth="1"/>
    <col min="7429" max="7429" width="14.42578125" style="63" customWidth="1"/>
    <col min="7430" max="7431" width="20.140625" style="63" customWidth="1"/>
    <col min="7432" max="7432" width="9.140625" style="63"/>
    <col min="7433" max="7433" width="10.42578125" style="63" customWidth="1"/>
    <col min="7434" max="7434" width="15.42578125" style="63" bestFit="1" customWidth="1"/>
    <col min="7435" max="7680" width="9.140625" style="63"/>
    <col min="7681" max="7681" width="5" style="63" customWidth="1"/>
    <col min="7682" max="7682" width="42.28515625" style="63" customWidth="1"/>
    <col min="7683" max="7683" width="11.140625" style="63" customWidth="1"/>
    <col min="7684" max="7684" width="11" style="63" customWidth="1"/>
    <col min="7685" max="7685" width="14.42578125" style="63" customWidth="1"/>
    <col min="7686" max="7687" width="20.140625" style="63" customWidth="1"/>
    <col min="7688" max="7688" width="9.140625" style="63"/>
    <col min="7689" max="7689" width="10.42578125" style="63" customWidth="1"/>
    <col min="7690" max="7690" width="15.42578125" style="63" bestFit="1" customWidth="1"/>
    <col min="7691" max="7936" width="9.140625" style="63"/>
    <col min="7937" max="7937" width="5" style="63" customWidth="1"/>
    <col min="7938" max="7938" width="42.28515625" style="63" customWidth="1"/>
    <col min="7939" max="7939" width="11.140625" style="63" customWidth="1"/>
    <col min="7940" max="7940" width="11" style="63" customWidth="1"/>
    <col min="7941" max="7941" width="14.42578125" style="63" customWidth="1"/>
    <col min="7942" max="7943" width="20.140625" style="63" customWidth="1"/>
    <col min="7944" max="7944" width="9.140625" style="63"/>
    <col min="7945" max="7945" width="10.42578125" style="63" customWidth="1"/>
    <col min="7946" max="7946" width="15.42578125" style="63" bestFit="1" customWidth="1"/>
    <col min="7947" max="8192" width="9.140625" style="63"/>
    <col min="8193" max="8193" width="5" style="63" customWidth="1"/>
    <col min="8194" max="8194" width="42.28515625" style="63" customWidth="1"/>
    <col min="8195" max="8195" width="11.140625" style="63" customWidth="1"/>
    <col min="8196" max="8196" width="11" style="63" customWidth="1"/>
    <col min="8197" max="8197" width="14.42578125" style="63" customWidth="1"/>
    <col min="8198" max="8199" width="20.140625" style="63" customWidth="1"/>
    <col min="8200" max="8200" width="9.140625" style="63"/>
    <col min="8201" max="8201" width="10.42578125" style="63" customWidth="1"/>
    <col min="8202" max="8202" width="15.42578125" style="63" bestFit="1" customWidth="1"/>
    <col min="8203" max="8448" width="9.140625" style="63"/>
    <col min="8449" max="8449" width="5" style="63" customWidth="1"/>
    <col min="8450" max="8450" width="42.28515625" style="63" customWidth="1"/>
    <col min="8451" max="8451" width="11.140625" style="63" customWidth="1"/>
    <col min="8452" max="8452" width="11" style="63" customWidth="1"/>
    <col min="8453" max="8453" width="14.42578125" style="63" customWidth="1"/>
    <col min="8454" max="8455" width="20.140625" style="63" customWidth="1"/>
    <col min="8456" max="8456" width="9.140625" style="63"/>
    <col min="8457" max="8457" width="10.42578125" style="63" customWidth="1"/>
    <col min="8458" max="8458" width="15.42578125" style="63" bestFit="1" customWidth="1"/>
    <col min="8459" max="8704" width="9.140625" style="63"/>
    <col min="8705" max="8705" width="5" style="63" customWidth="1"/>
    <col min="8706" max="8706" width="42.28515625" style="63" customWidth="1"/>
    <col min="8707" max="8707" width="11.140625" style="63" customWidth="1"/>
    <col min="8708" max="8708" width="11" style="63" customWidth="1"/>
    <col min="8709" max="8709" width="14.42578125" style="63" customWidth="1"/>
    <col min="8710" max="8711" width="20.140625" style="63" customWidth="1"/>
    <col min="8712" max="8712" width="9.140625" style="63"/>
    <col min="8713" max="8713" width="10.42578125" style="63" customWidth="1"/>
    <col min="8714" max="8714" width="15.42578125" style="63" bestFit="1" customWidth="1"/>
    <col min="8715" max="8960" width="9.140625" style="63"/>
    <col min="8961" max="8961" width="5" style="63" customWidth="1"/>
    <col min="8962" max="8962" width="42.28515625" style="63" customWidth="1"/>
    <col min="8963" max="8963" width="11.140625" style="63" customWidth="1"/>
    <col min="8964" max="8964" width="11" style="63" customWidth="1"/>
    <col min="8965" max="8965" width="14.42578125" style="63" customWidth="1"/>
    <col min="8966" max="8967" width="20.140625" style="63" customWidth="1"/>
    <col min="8968" max="8968" width="9.140625" style="63"/>
    <col min="8969" max="8969" width="10.42578125" style="63" customWidth="1"/>
    <col min="8970" max="8970" width="15.42578125" style="63" bestFit="1" customWidth="1"/>
    <col min="8971" max="9216" width="9.140625" style="63"/>
    <col min="9217" max="9217" width="5" style="63" customWidth="1"/>
    <col min="9218" max="9218" width="42.28515625" style="63" customWidth="1"/>
    <col min="9219" max="9219" width="11.140625" style="63" customWidth="1"/>
    <col min="9220" max="9220" width="11" style="63" customWidth="1"/>
    <col min="9221" max="9221" width="14.42578125" style="63" customWidth="1"/>
    <col min="9222" max="9223" width="20.140625" style="63" customWidth="1"/>
    <col min="9224" max="9224" width="9.140625" style="63"/>
    <col min="9225" max="9225" width="10.42578125" style="63" customWidth="1"/>
    <col min="9226" max="9226" width="15.42578125" style="63" bestFit="1" customWidth="1"/>
    <col min="9227" max="9472" width="9.140625" style="63"/>
    <col min="9473" max="9473" width="5" style="63" customWidth="1"/>
    <col min="9474" max="9474" width="42.28515625" style="63" customWidth="1"/>
    <col min="9475" max="9475" width="11.140625" style="63" customWidth="1"/>
    <col min="9476" max="9476" width="11" style="63" customWidth="1"/>
    <col min="9477" max="9477" width="14.42578125" style="63" customWidth="1"/>
    <col min="9478" max="9479" width="20.140625" style="63" customWidth="1"/>
    <col min="9480" max="9480" width="9.140625" style="63"/>
    <col min="9481" max="9481" width="10.42578125" style="63" customWidth="1"/>
    <col min="9482" max="9482" width="15.42578125" style="63" bestFit="1" customWidth="1"/>
    <col min="9483" max="9728" width="9.140625" style="63"/>
    <col min="9729" max="9729" width="5" style="63" customWidth="1"/>
    <col min="9730" max="9730" width="42.28515625" style="63" customWidth="1"/>
    <col min="9731" max="9731" width="11.140625" style="63" customWidth="1"/>
    <col min="9732" max="9732" width="11" style="63" customWidth="1"/>
    <col min="9733" max="9733" width="14.42578125" style="63" customWidth="1"/>
    <col min="9734" max="9735" width="20.140625" style="63" customWidth="1"/>
    <col min="9736" max="9736" width="9.140625" style="63"/>
    <col min="9737" max="9737" width="10.42578125" style="63" customWidth="1"/>
    <col min="9738" max="9738" width="15.42578125" style="63" bestFit="1" customWidth="1"/>
    <col min="9739" max="9984" width="9.140625" style="63"/>
    <col min="9985" max="9985" width="5" style="63" customWidth="1"/>
    <col min="9986" max="9986" width="42.28515625" style="63" customWidth="1"/>
    <col min="9987" max="9987" width="11.140625" style="63" customWidth="1"/>
    <col min="9988" max="9988" width="11" style="63" customWidth="1"/>
    <col min="9989" max="9989" width="14.42578125" style="63" customWidth="1"/>
    <col min="9990" max="9991" width="20.140625" style="63" customWidth="1"/>
    <col min="9992" max="9992" width="9.140625" style="63"/>
    <col min="9993" max="9993" width="10.42578125" style="63" customWidth="1"/>
    <col min="9994" max="9994" width="15.42578125" style="63" bestFit="1" customWidth="1"/>
    <col min="9995" max="10240" width="9.140625" style="63"/>
    <col min="10241" max="10241" width="5" style="63" customWidth="1"/>
    <col min="10242" max="10242" width="42.28515625" style="63" customWidth="1"/>
    <col min="10243" max="10243" width="11.140625" style="63" customWidth="1"/>
    <col min="10244" max="10244" width="11" style="63" customWidth="1"/>
    <col min="10245" max="10245" width="14.42578125" style="63" customWidth="1"/>
    <col min="10246" max="10247" width="20.140625" style="63" customWidth="1"/>
    <col min="10248" max="10248" width="9.140625" style="63"/>
    <col min="10249" max="10249" width="10.42578125" style="63" customWidth="1"/>
    <col min="10250" max="10250" width="15.42578125" style="63" bestFit="1" customWidth="1"/>
    <col min="10251" max="10496" width="9.140625" style="63"/>
    <col min="10497" max="10497" width="5" style="63" customWidth="1"/>
    <col min="10498" max="10498" width="42.28515625" style="63" customWidth="1"/>
    <col min="10499" max="10499" width="11.140625" style="63" customWidth="1"/>
    <col min="10500" max="10500" width="11" style="63" customWidth="1"/>
    <col min="10501" max="10501" width="14.42578125" style="63" customWidth="1"/>
    <col min="10502" max="10503" width="20.140625" style="63" customWidth="1"/>
    <col min="10504" max="10504" width="9.140625" style="63"/>
    <col min="10505" max="10505" width="10.42578125" style="63" customWidth="1"/>
    <col min="10506" max="10506" width="15.42578125" style="63" bestFit="1" customWidth="1"/>
    <col min="10507" max="10752" width="9.140625" style="63"/>
    <col min="10753" max="10753" width="5" style="63" customWidth="1"/>
    <col min="10754" max="10754" width="42.28515625" style="63" customWidth="1"/>
    <col min="10755" max="10755" width="11.140625" style="63" customWidth="1"/>
    <col min="10756" max="10756" width="11" style="63" customWidth="1"/>
    <col min="10757" max="10757" width="14.42578125" style="63" customWidth="1"/>
    <col min="10758" max="10759" width="20.140625" style="63" customWidth="1"/>
    <col min="10760" max="10760" width="9.140625" style="63"/>
    <col min="10761" max="10761" width="10.42578125" style="63" customWidth="1"/>
    <col min="10762" max="10762" width="15.42578125" style="63" bestFit="1" customWidth="1"/>
    <col min="10763" max="11008" width="9.140625" style="63"/>
    <col min="11009" max="11009" width="5" style="63" customWidth="1"/>
    <col min="11010" max="11010" width="42.28515625" style="63" customWidth="1"/>
    <col min="11011" max="11011" width="11.140625" style="63" customWidth="1"/>
    <col min="11012" max="11012" width="11" style="63" customWidth="1"/>
    <col min="11013" max="11013" width="14.42578125" style="63" customWidth="1"/>
    <col min="11014" max="11015" width="20.140625" style="63" customWidth="1"/>
    <col min="11016" max="11016" width="9.140625" style="63"/>
    <col min="11017" max="11017" width="10.42578125" style="63" customWidth="1"/>
    <col min="11018" max="11018" width="15.42578125" style="63" bestFit="1" customWidth="1"/>
    <col min="11019" max="11264" width="9.140625" style="63"/>
    <col min="11265" max="11265" width="5" style="63" customWidth="1"/>
    <col min="11266" max="11266" width="42.28515625" style="63" customWidth="1"/>
    <col min="11267" max="11267" width="11.140625" style="63" customWidth="1"/>
    <col min="11268" max="11268" width="11" style="63" customWidth="1"/>
    <col min="11269" max="11269" width="14.42578125" style="63" customWidth="1"/>
    <col min="11270" max="11271" width="20.140625" style="63" customWidth="1"/>
    <col min="11272" max="11272" width="9.140625" style="63"/>
    <col min="11273" max="11273" width="10.42578125" style="63" customWidth="1"/>
    <col min="11274" max="11274" width="15.42578125" style="63" bestFit="1" customWidth="1"/>
    <col min="11275" max="11520" width="9.140625" style="63"/>
    <col min="11521" max="11521" width="5" style="63" customWidth="1"/>
    <col min="11522" max="11522" width="42.28515625" style="63" customWidth="1"/>
    <col min="11523" max="11523" width="11.140625" style="63" customWidth="1"/>
    <col min="11524" max="11524" width="11" style="63" customWidth="1"/>
    <col min="11525" max="11525" width="14.42578125" style="63" customWidth="1"/>
    <col min="11526" max="11527" width="20.140625" style="63" customWidth="1"/>
    <col min="11528" max="11528" width="9.140625" style="63"/>
    <col min="11529" max="11529" width="10.42578125" style="63" customWidth="1"/>
    <col min="11530" max="11530" width="15.42578125" style="63" bestFit="1" customWidth="1"/>
    <col min="11531" max="11776" width="9.140625" style="63"/>
    <col min="11777" max="11777" width="5" style="63" customWidth="1"/>
    <col min="11778" max="11778" width="42.28515625" style="63" customWidth="1"/>
    <col min="11779" max="11779" width="11.140625" style="63" customWidth="1"/>
    <col min="11780" max="11780" width="11" style="63" customWidth="1"/>
    <col min="11781" max="11781" width="14.42578125" style="63" customWidth="1"/>
    <col min="11782" max="11783" width="20.140625" style="63" customWidth="1"/>
    <col min="11784" max="11784" width="9.140625" style="63"/>
    <col min="11785" max="11785" width="10.42578125" style="63" customWidth="1"/>
    <col min="11786" max="11786" width="15.42578125" style="63" bestFit="1" customWidth="1"/>
    <col min="11787" max="12032" width="9.140625" style="63"/>
    <col min="12033" max="12033" width="5" style="63" customWidth="1"/>
    <col min="12034" max="12034" width="42.28515625" style="63" customWidth="1"/>
    <col min="12035" max="12035" width="11.140625" style="63" customWidth="1"/>
    <col min="12036" max="12036" width="11" style="63" customWidth="1"/>
    <col min="12037" max="12037" width="14.42578125" style="63" customWidth="1"/>
    <col min="12038" max="12039" width="20.140625" style="63" customWidth="1"/>
    <col min="12040" max="12040" width="9.140625" style="63"/>
    <col min="12041" max="12041" width="10.42578125" style="63" customWidth="1"/>
    <col min="12042" max="12042" width="15.42578125" style="63" bestFit="1" customWidth="1"/>
    <col min="12043" max="12288" width="9.140625" style="63"/>
    <col min="12289" max="12289" width="5" style="63" customWidth="1"/>
    <col min="12290" max="12290" width="42.28515625" style="63" customWidth="1"/>
    <col min="12291" max="12291" width="11.140625" style="63" customWidth="1"/>
    <col min="12292" max="12292" width="11" style="63" customWidth="1"/>
    <col min="12293" max="12293" width="14.42578125" style="63" customWidth="1"/>
    <col min="12294" max="12295" width="20.140625" style="63" customWidth="1"/>
    <col min="12296" max="12296" width="9.140625" style="63"/>
    <col min="12297" max="12297" width="10.42578125" style="63" customWidth="1"/>
    <col min="12298" max="12298" width="15.42578125" style="63" bestFit="1" customWidth="1"/>
    <col min="12299" max="12544" width="9.140625" style="63"/>
    <col min="12545" max="12545" width="5" style="63" customWidth="1"/>
    <col min="12546" max="12546" width="42.28515625" style="63" customWidth="1"/>
    <col min="12547" max="12547" width="11.140625" style="63" customWidth="1"/>
    <col min="12548" max="12548" width="11" style="63" customWidth="1"/>
    <col min="12549" max="12549" width="14.42578125" style="63" customWidth="1"/>
    <col min="12550" max="12551" width="20.140625" style="63" customWidth="1"/>
    <col min="12552" max="12552" width="9.140625" style="63"/>
    <col min="12553" max="12553" width="10.42578125" style="63" customWidth="1"/>
    <col min="12554" max="12554" width="15.42578125" style="63" bestFit="1" customWidth="1"/>
    <col min="12555" max="12800" width="9.140625" style="63"/>
    <col min="12801" max="12801" width="5" style="63" customWidth="1"/>
    <col min="12802" max="12802" width="42.28515625" style="63" customWidth="1"/>
    <col min="12803" max="12803" width="11.140625" style="63" customWidth="1"/>
    <col min="12804" max="12804" width="11" style="63" customWidth="1"/>
    <col min="12805" max="12805" width="14.42578125" style="63" customWidth="1"/>
    <col min="12806" max="12807" width="20.140625" style="63" customWidth="1"/>
    <col min="12808" max="12808" width="9.140625" style="63"/>
    <col min="12809" max="12809" width="10.42578125" style="63" customWidth="1"/>
    <col min="12810" max="12810" width="15.42578125" style="63" bestFit="1" customWidth="1"/>
    <col min="12811" max="13056" width="9.140625" style="63"/>
    <col min="13057" max="13057" width="5" style="63" customWidth="1"/>
    <col min="13058" max="13058" width="42.28515625" style="63" customWidth="1"/>
    <col min="13059" max="13059" width="11.140625" style="63" customWidth="1"/>
    <col min="13060" max="13060" width="11" style="63" customWidth="1"/>
    <col min="13061" max="13061" width="14.42578125" style="63" customWidth="1"/>
    <col min="13062" max="13063" width="20.140625" style="63" customWidth="1"/>
    <col min="13064" max="13064" width="9.140625" style="63"/>
    <col min="13065" max="13065" width="10.42578125" style="63" customWidth="1"/>
    <col min="13066" max="13066" width="15.42578125" style="63" bestFit="1" customWidth="1"/>
    <col min="13067" max="13312" width="9.140625" style="63"/>
    <col min="13313" max="13313" width="5" style="63" customWidth="1"/>
    <col min="13314" max="13314" width="42.28515625" style="63" customWidth="1"/>
    <col min="13315" max="13315" width="11.140625" style="63" customWidth="1"/>
    <col min="13316" max="13316" width="11" style="63" customWidth="1"/>
    <col min="13317" max="13317" width="14.42578125" style="63" customWidth="1"/>
    <col min="13318" max="13319" width="20.140625" style="63" customWidth="1"/>
    <col min="13320" max="13320" width="9.140625" style="63"/>
    <col min="13321" max="13321" width="10.42578125" style="63" customWidth="1"/>
    <col min="13322" max="13322" width="15.42578125" style="63" bestFit="1" customWidth="1"/>
    <col min="13323" max="13568" width="9.140625" style="63"/>
    <col min="13569" max="13569" width="5" style="63" customWidth="1"/>
    <col min="13570" max="13570" width="42.28515625" style="63" customWidth="1"/>
    <col min="13571" max="13571" width="11.140625" style="63" customWidth="1"/>
    <col min="13572" max="13572" width="11" style="63" customWidth="1"/>
    <col min="13573" max="13573" width="14.42578125" style="63" customWidth="1"/>
    <col min="13574" max="13575" width="20.140625" style="63" customWidth="1"/>
    <col min="13576" max="13576" width="9.140625" style="63"/>
    <col min="13577" max="13577" width="10.42578125" style="63" customWidth="1"/>
    <col min="13578" max="13578" width="15.42578125" style="63" bestFit="1" customWidth="1"/>
    <col min="13579" max="13824" width="9.140625" style="63"/>
    <col min="13825" max="13825" width="5" style="63" customWidth="1"/>
    <col min="13826" max="13826" width="42.28515625" style="63" customWidth="1"/>
    <col min="13827" max="13827" width="11.140625" style="63" customWidth="1"/>
    <col min="13828" max="13828" width="11" style="63" customWidth="1"/>
    <col min="13829" max="13829" width="14.42578125" style="63" customWidth="1"/>
    <col min="13830" max="13831" width="20.140625" style="63" customWidth="1"/>
    <col min="13832" max="13832" width="9.140625" style="63"/>
    <col min="13833" max="13833" width="10.42578125" style="63" customWidth="1"/>
    <col min="13834" max="13834" width="15.42578125" style="63" bestFit="1" customWidth="1"/>
    <col min="13835" max="14080" width="9.140625" style="63"/>
    <col min="14081" max="14081" width="5" style="63" customWidth="1"/>
    <col min="14082" max="14082" width="42.28515625" style="63" customWidth="1"/>
    <col min="14083" max="14083" width="11.140625" style="63" customWidth="1"/>
    <col min="14084" max="14084" width="11" style="63" customWidth="1"/>
    <col min="14085" max="14085" width="14.42578125" style="63" customWidth="1"/>
    <col min="14086" max="14087" width="20.140625" style="63" customWidth="1"/>
    <col min="14088" max="14088" width="9.140625" style="63"/>
    <col min="14089" max="14089" width="10.42578125" style="63" customWidth="1"/>
    <col min="14090" max="14090" width="15.42578125" style="63" bestFit="1" customWidth="1"/>
    <col min="14091" max="14336" width="9.140625" style="63"/>
    <col min="14337" max="14337" width="5" style="63" customWidth="1"/>
    <col min="14338" max="14338" width="42.28515625" style="63" customWidth="1"/>
    <col min="14339" max="14339" width="11.140625" style="63" customWidth="1"/>
    <col min="14340" max="14340" width="11" style="63" customWidth="1"/>
    <col min="14341" max="14341" width="14.42578125" style="63" customWidth="1"/>
    <col min="14342" max="14343" width="20.140625" style="63" customWidth="1"/>
    <col min="14344" max="14344" width="9.140625" style="63"/>
    <col min="14345" max="14345" width="10.42578125" style="63" customWidth="1"/>
    <col min="14346" max="14346" width="15.42578125" style="63" bestFit="1" customWidth="1"/>
    <col min="14347" max="14592" width="9.140625" style="63"/>
    <col min="14593" max="14593" width="5" style="63" customWidth="1"/>
    <col min="14594" max="14594" width="42.28515625" style="63" customWidth="1"/>
    <col min="14595" max="14595" width="11.140625" style="63" customWidth="1"/>
    <col min="14596" max="14596" width="11" style="63" customWidth="1"/>
    <col min="14597" max="14597" width="14.42578125" style="63" customWidth="1"/>
    <col min="14598" max="14599" width="20.140625" style="63" customWidth="1"/>
    <col min="14600" max="14600" width="9.140625" style="63"/>
    <col min="14601" max="14601" width="10.42578125" style="63" customWidth="1"/>
    <col min="14602" max="14602" width="15.42578125" style="63" bestFit="1" customWidth="1"/>
    <col min="14603" max="14848" width="9.140625" style="63"/>
    <col min="14849" max="14849" width="5" style="63" customWidth="1"/>
    <col min="14850" max="14850" width="42.28515625" style="63" customWidth="1"/>
    <col min="14851" max="14851" width="11.140625" style="63" customWidth="1"/>
    <col min="14852" max="14852" width="11" style="63" customWidth="1"/>
    <col min="14853" max="14853" width="14.42578125" style="63" customWidth="1"/>
    <col min="14854" max="14855" width="20.140625" style="63" customWidth="1"/>
    <col min="14856" max="14856" width="9.140625" style="63"/>
    <col min="14857" max="14857" width="10.42578125" style="63" customWidth="1"/>
    <col min="14858" max="14858" width="15.42578125" style="63" bestFit="1" customWidth="1"/>
    <col min="14859" max="15104" width="9.140625" style="63"/>
    <col min="15105" max="15105" width="5" style="63" customWidth="1"/>
    <col min="15106" max="15106" width="42.28515625" style="63" customWidth="1"/>
    <col min="15107" max="15107" width="11.140625" style="63" customWidth="1"/>
    <col min="15108" max="15108" width="11" style="63" customWidth="1"/>
    <col min="15109" max="15109" width="14.42578125" style="63" customWidth="1"/>
    <col min="15110" max="15111" width="20.140625" style="63" customWidth="1"/>
    <col min="15112" max="15112" width="9.140625" style="63"/>
    <col min="15113" max="15113" width="10.42578125" style="63" customWidth="1"/>
    <col min="15114" max="15114" width="15.42578125" style="63" bestFit="1" customWidth="1"/>
    <col min="15115" max="15360" width="9.140625" style="63"/>
    <col min="15361" max="15361" width="5" style="63" customWidth="1"/>
    <col min="15362" max="15362" width="42.28515625" style="63" customWidth="1"/>
    <col min="15363" max="15363" width="11.140625" style="63" customWidth="1"/>
    <col min="15364" max="15364" width="11" style="63" customWidth="1"/>
    <col min="15365" max="15365" width="14.42578125" style="63" customWidth="1"/>
    <col min="15366" max="15367" width="20.140625" style="63" customWidth="1"/>
    <col min="15368" max="15368" width="9.140625" style="63"/>
    <col min="15369" max="15369" width="10.42578125" style="63" customWidth="1"/>
    <col min="15370" max="15370" width="15.42578125" style="63" bestFit="1" customWidth="1"/>
    <col min="15371" max="15616" width="9.140625" style="63"/>
    <col min="15617" max="15617" width="5" style="63" customWidth="1"/>
    <col min="15618" max="15618" width="42.28515625" style="63" customWidth="1"/>
    <col min="15619" max="15619" width="11.140625" style="63" customWidth="1"/>
    <col min="15620" max="15620" width="11" style="63" customWidth="1"/>
    <col min="15621" max="15621" width="14.42578125" style="63" customWidth="1"/>
    <col min="15622" max="15623" width="20.140625" style="63" customWidth="1"/>
    <col min="15624" max="15624" width="9.140625" style="63"/>
    <col min="15625" max="15625" width="10.42578125" style="63" customWidth="1"/>
    <col min="15626" max="15626" width="15.42578125" style="63" bestFit="1" customWidth="1"/>
    <col min="15627" max="15872" width="9.140625" style="63"/>
    <col min="15873" max="15873" width="5" style="63" customWidth="1"/>
    <col min="15874" max="15874" width="42.28515625" style="63" customWidth="1"/>
    <col min="15875" max="15875" width="11.140625" style="63" customWidth="1"/>
    <col min="15876" max="15876" width="11" style="63" customWidth="1"/>
    <col min="15877" max="15877" width="14.42578125" style="63" customWidth="1"/>
    <col min="15878" max="15879" width="20.140625" style="63" customWidth="1"/>
    <col min="15880" max="15880" width="9.140625" style="63"/>
    <col min="15881" max="15881" width="10.42578125" style="63" customWidth="1"/>
    <col min="15882" max="15882" width="15.42578125" style="63" bestFit="1" customWidth="1"/>
    <col min="15883" max="16128" width="9.140625" style="63"/>
    <col min="16129" max="16129" width="5" style="63" customWidth="1"/>
    <col min="16130" max="16130" width="42.28515625" style="63" customWidth="1"/>
    <col min="16131" max="16131" width="11.140625" style="63" customWidth="1"/>
    <col min="16132" max="16132" width="11" style="63" customWidth="1"/>
    <col min="16133" max="16133" width="14.42578125" style="63" customWidth="1"/>
    <col min="16134" max="16135" width="20.140625" style="63" customWidth="1"/>
    <col min="16136" max="16136" width="9.140625" style="63"/>
    <col min="16137" max="16137" width="10.42578125" style="63" customWidth="1"/>
    <col min="16138" max="16138" width="15.42578125" style="63" bestFit="1" customWidth="1"/>
    <col min="16139" max="16384" width="9.140625" style="63"/>
  </cols>
  <sheetData>
    <row r="1" spans="1:27" x14ac:dyDescent="0.3">
      <c r="A1" s="194" t="s">
        <v>66</v>
      </c>
      <c r="B1" s="194"/>
      <c r="C1" s="194"/>
      <c r="D1" s="194"/>
      <c r="E1" s="194"/>
      <c r="F1" s="194"/>
    </row>
    <row r="2" spans="1:27" ht="15.75" x14ac:dyDescent="0.25">
      <c r="A2" s="169" t="s">
        <v>0</v>
      </c>
      <c r="B2" s="169"/>
      <c r="C2" s="169"/>
      <c r="D2" s="169"/>
      <c r="E2" s="169"/>
      <c r="F2" s="169"/>
      <c r="G2" s="118"/>
      <c r="H2" s="149"/>
      <c r="I2" s="149"/>
    </row>
    <row r="3" spans="1:27" ht="15.75" x14ac:dyDescent="0.25">
      <c r="A3" s="161"/>
      <c r="B3" s="161"/>
      <c r="C3" s="161"/>
      <c r="D3" s="161"/>
      <c r="E3" s="191"/>
      <c r="F3" s="191"/>
      <c r="G3" s="118"/>
      <c r="H3" s="149"/>
      <c r="I3" s="149"/>
    </row>
    <row r="4" spans="1:27" ht="15.75" x14ac:dyDescent="0.25">
      <c r="A4" s="170" t="s">
        <v>67</v>
      </c>
      <c r="B4" s="170"/>
      <c r="C4" s="171" t="s">
        <v>1</v>
      </c>
      <c r="D4" s="171"/>
      <c r="E4" s="171"/>
      <c r="F4" s="171"/>
      <c r="G4" s="119"/>
      <c r="H4" s="137"/>
      <c r="I4" s="137"/>
    </row>
    <row r="5" spans="1:27" ht="16.5" x14ac:dyDescent="0.25">
      <c r="A5" s="170" t="s">
        <v>2</v>
      </c>
      <c r="B5" s="170"/>
      <c r="C5" s="172" t="s">
        <v>3</v>
      </c>
      <c r="D5" s="172"/>
      <c r="E5" s="172"/>
      <c r="F5" s="172"/>
      <c r="G5" s="120"/>
      <c r="H5" s="137"/>
      <c r="I5" s="137"/>
    </row>
    <row r="6" spans="1:27" ht="9.75" customHeight="1" x14ac:dyDescent="0.25">
      <c r="A6" s="105"/>
      <c r="B6" s="105"/>
      <c r="C6" s="168"/>
      <c r="D6" s="168"/>
      <c r="E6" s="168"/>
      <c r="F6" s="168"/>
      <c r="G6" s="121"/>
      <c r="H6" s="137"/>
      <c r="I6" s="137"/>
    </row>
    <row r="7" spans="1:27" ht="16.5" x14ac:dyDescent="0.25">
      <c r="A7" s="105"/>
      <c r="B7" s="105"/>
      <c r="C7" s="174" t="s">
        <v>93</v>
      </c>
      <c r="D7" s="174"/>
      <c r="E7" s="174"/>
      <c r="F7" s="174"/>
      <c r="G7" s="122"/>
      <c r="H7" s="137"/>
      <c r="I7" s="137"/>
    </row>
    <row r="8" spans="1:27" ht="30" customHeight="1" x14ac:dyDescent="0.25">
      <c r="A8" s="175" t="s">
        <v>89</v>
      </c>
      <c r="B8" s="175"/>
      <c r="C8" s="175"/>
      <c r="D8" s="175"/>
      <c r="E8" s="175"/>
      <c r="F8" s="175"/>
      <c r="G8" s="120"/>
      <c r="H8" s="137"/>
      <c r="I8" s="137"/>
    </row>
    <row r="9" spans="1:27" ht="15.75" x14ac:dyDescent="0.25">
      <c r="A9" s="176" t="s">
        <v>4</v>
      </c>
      <c r="B9" s="176"/>
      <c r="C9" s="176"/>
      <c r="D9" s="176"/>
      <c r="E9" s="176"/>
      <c r="F9" s="176"/>
      <c r="G9" s="118"/>
      <c r="H9" s="137"/>
      <c r="I9" s="137"/>
    </row>
    <row r="10" spans="1:27" ht="52.5" customHeight="1" x14ac:dyDescent="0.25">
      <c r="A10" s="177" t="s">
        <v>5</v>
      </c>
      <c r="B10" s="178"/>
      <c r="C10" s="178"/>
      <c r="D10" s="178"/>
      <c r="E10" s="178"/>
      <c r="F10" s="178"/>
      <c r="G10" s="123"/>
      <c r="H10" s="137"/>
      <c r="I10" s="137"/>
    </row>
    <row r="11" spans="1:27" ht="68.25" customHeight="1" x14ac:dyDescent="0.25">
      <c r="A11" s="179" t="s">
        <v>6</v>
      </c>
      <c r="B11" s="180"/>
      <c r="C11" s="180"/>
      <c r="D11" s="180"/>
      <c r="E11" s="180"/>
      <c r="F11" s="180"/>
      <c r="G11" s="124"/>
      <c r="H11" s="137"/>
      <c r="I11" s="137"/>
    </row>
    <row r="12" spans="1:27" ht="40.5" customHeight="1" x14ac:dyDescent="0.25">
      <c r="A12" s="177" t="s">
        <v>90</v>
      </c>
      <c r="B12" s="177"/>
      <c r="C12" s="177"/>
      <c r="D12" s="177"/>
      <c r="E12" s="177"/>
      <c r="F12" s="177"/>
      <c r="G12" s="125"/>
      <c r="H12" s="137"/>
      <c r="I12" s="137"/>
    </row>
    <row r="13" spans="1:27" ht="18.75" customHeight="1" x14ac:dyDescent="0.25">
      <c r="A13" s="104"/>
      <c r="B13" s="104"/>
      <c r="C13" s="84"/>
      <c r="D13" s="84"/>
      <c r="E13" s="173" t="s">
        <v>7</v>
      </c>
      <c r="F13" s="173"/>
      <c r="G13" s="126"/>
      <c r="H13" s="118"/>
      <c r="I13" s="137"/>
    </row>
    <row r="14" spans="1:27" ht="15.75" x14ac:dyDescent="0.25">
      <c r="A14" s="104"/>
      <c r="B14" s="104"/>
      <c r="C14" s="84"/>
      <c r="D14" s="84"/>
      <c r="E14" s="115"/>
      <c r="F14" s="115"/>
      <c r="G14" s="127"/>
      <c r="H14" s="118"/>
      <c r="I14" s="137"/>
    </row>
    <row r="15" spans="1:27" s="64" customFormat="1" ht="94.5" x14ac:dyDescent="0.3">
      <c r="A15" s="68" t="s">
        <v>8</v>
      </c>
      <c r="B15" s="69" t="s">
        <v>9</v>
      </c>
      <c r="C15" s="85" t="s">
        <v>10</v>
      </c>
      <c r="D15" s="85" t="s">
        <v>91</v>
      </c>
      <c r="E15" s="85" t="s">
        <v>11</v>
      </c>
      <c r="F15" s="85" t="s">
        <v>92</v>
      </c>
      <c r="G15" s="128"/>
      <c r="H15" s="128" t="s">
        <v>71</v>
      </c>
      <c r="I15" s="118" t="s">
        <v>100</v>
      </c>
      <c r="J15" s="150"/>
      <c r="K15" s="150"/>
      <c r="L15" s="150"/>
      <c r="M15" s="150"/>
      <c r="N15" s="150"/>
      <c r="O15" s="150"/>
      <c r="P15" s="150"/>
      <c r="Q15" s="150"/>
      <c r="R15" s="150"/>
      <c r="S15" s="150"/>
      <c r="T15" s="150"/>
      <c r="U15" s="150"/>
      <c r="V15" s="113"/>
      <c r="W15" s="113"/>
      <c r="X15" s="113"/>
      <c r="Y15" s="113"/>
      <c r="Z15" s="113"/>
      <c r="AA15" s="113"/>
    </row>
    <row r="16" spans="1:27" ht="15.75" x14ac:dyDescent="0.25">
      <c r="A16" s="70">
        <v>1</v>
      </c>
      <c r="B16" s="70">
        <v>2</v>
      </c>
      <c r="C16" s="70">
        <v>3</v>
      </c>
      <c r="D16" s="70">
        <v>4</v>
      </c>
      <c r="E16" s="70">
        <v>5</v>
      </c>
      <c r="F16" s="70">
        <v>6</v>
      </c>
      <c r="G16" s="129"/>
      <c r="H16" s="137">
        <v>4</v>
      </c>
      <c r="I16" s="137"/>
    </row>
    <row r="17" spans="1:9" ht="15.75" x14ac:dyDescent="0.25">
      <c r="A17" s="71" t="s">
        <v>12</v>
      </c>
      <c r="B17" s="72" t="s">
        <v>13</v>
      </c>
      <c r="C17" s="107"/>
      <c r="D17" s="86"/>
      <c r="E17" s="86"/>
      <c r="F17" s="86"/>
      <c r="G17" s="127"/>
      <c r="H17" s="137"/>
      <c r="I17" s="137"/>
    </row>
    <row r="18" spans="1:9" ht="15.75" x14ac:dyDescent="0.25">
      <c r="A18" s="71" t="s">
        <v>14</v>
      </c>
      <c r="B18" s="72" t="s">
        <v>15</v>
      </c>
      <c r="C18" s="87">
        <f>C19+C21</f>
        <v>310</v>
      </c>
      <c r="D18" s="87">
        <f>D19+D21</f>
        <v>71.699999999999989</v>
      </c>
      <c r="E18" s="91">
        <f>(D18/C18)*100</f>
        <v>23.129032258064512</v>
      </c>
      <c r="F18" s="91">
        <f>D18/G18*100</f>
        <v>194.43013260297741</v>
      </c>
      <c r="G18" s="130">
        <f>G21+G19</f>
        <v>36.877000000000002</v>
      </c>
      <c r="H18" s="135"/>
      <c r="I18" s="137"/>
    </row>
    <row r="19" spans="1:9" ht="15.75" x14ac:dyDescent="0.25">
      <c r="A19" s="73">
        <v>1</v>
      </c>
      <c r="B19" s="74" t="s">
        <v>16</v>
      </c>
      <c r="C19" s="88">
        <f>C20</f>
        <v>0</v>
      </c>
      <c r="D19" s="88">
        <f>D20</f>
        <v>3</v>
      </c>
      <c r="E19" s="88">
        <f>E20</f>
        <v>0</v>
      </c>
      <c r="F19" s="88">
        <f>F20</f>
        <v>0</v>
      </c>
      <c r="G19" s="131"/>
      <c r="H19" s="137"/>
      <c r="I19" s="137"/>
    </row>
    <row r="20" spans="1:9" ht="31.5" x14ac:dyDescent="0.25">
      <c r="A20" s="70" t="s">
        <v>18</v>
      </c>
      <c r="B20" s="75" t="s">
        <v>97</v>
      </c>
      <c r="C20" s="108">
        <v>0</v>
      </c>
      <c r="D20" s="89">
        <v>3</v>
      </c>
      <c r="E20" s="90"/>
      <c r="F20" s="90"/>
      <c r="G20" s="132"/>
      <c r="H20" s="151"/>
      <c r="I20" s="137"/>
    </row>
    <row r="21" spans="1:9" ht="15.75" x14ac:dyDescent="0.25">
      <c r="A21" s="73">
        <v>2</v>
      </c>
      <c r="B21" s="74" t="s">
        <v>17</v>
      </c>
      <c r="C21" s="88">
        <f>SUM(C22:C31)</f>
        <v>310</v>
      </c>
      <c r="D21" s="88">
        <f>SUM(D22:D31)</f>
        <v>68.699999999999989</v>
      </c>
      <c r="E21" s="116">
        <f>(D21/C21)*100</f>
        <v>22.161290322580641</v>
      </c>
      <c r="F21" s="116">
        <f>D21/G21*100</f>
        <v>186.29498061122106</v>
      </c>
      <c r="G21" s="130">
        <f>SUM(G22:G31)</f>
        <v>36.877000000000002</v>
      </c>
      <c r="H21" s="135"/>
      <c r="I21" s="137"/>
    </row>
    <row r="22" spans="1:9" ht="15.75" x14ac:dyDescent="0.25">
      <c r="A22" s="70" t="s">
        <v>18</v>
      </c>
      <c r="B22" s="82" t="s">
        <v>75</v>
      </c>
      <c r="C22" s="108">
        <v>4</v>
      </c>
      <c r="D22" s="90">
        <v>2.1</v>
      </c>
      <c r="E22" s="90">
        <f>D22/C22*100</f>
        <v>52.5</v>
      </c>
      <c r="F22" s="89"/>
      <c r="G22" s="133"/>
      <c r="H22" s="132"/>
      <c r="I22" s="137"/>
    </row>
    <row r="23" spans="1:9" ht="31.5" x14ac:dyDescent="0.25">
      <c r="A23" s="70" t="s">
        <v>20</v>
      </c>
      <c r="B23" s="83" t="s">
        <v>94</v>
      </c>
      <c r="C23" s="108">
        <v>57</v>
      </c>
      <c r="D23" s="90">
        <v>10.8</v>
      </c>
      <c r="E23" s="90">
        <f t="shared" ref="E23:E31" si="0">D23/C23*100</f>
        <v>18.947368421052634</v>
      </c>
      <c r="F23" s="89">
        <f t="shared" ref="F23:F30" si="1">D23/G23*100</f>
        <v>124.13793103448279</v>
      </c>
      <c r="G23" s="132">
        <v>8.6999999999999993</v>
      </c>
      <c r="H23" s="132"/>
      <c r="I23" s="137"/>
    </row>
    <row r="24" spans="1:9" ht="31.5" x14ac:dyDescent="0.25">
      <c r="A24" s="70" t="s">
        <v>22</v>
      </c>
      <c r="B24" s="83" t="s">
        <v>95</v>
      </c>
      <c r="C24" s="108"/>
      <c r="D24" s="90">
        <v>1.8</v>
      </c>
      <c r="E24" s="90"/>
      <c r="F24" s="89"/>
      <c r="G24" s="134"/>
      <c r="H24" s="132"/>
      <c r="I24" s="137"/>
    </row>
    <row r="25" spans="1:9" ht="31.5" x14ac:dyDescent="0.25">
      <c r="A25" s="70" t="s">
        <v>24</v>
      </c>
      <c r="B25" s="83" t="s">
        <v>96</v>
      </c>
      <c r="C25" s="108"/>
      <c r="D25" s="90">
        <v>7.2</v>
      </c>
      <c r="E25" s="90"/>
      <c r="F25" s="89"/>
      <c r="G25" s="134"/>
      <c r="H25" s="132"/>
      <c r="I25" s="137"/>
    </row>
    <row r="26" spans="1:9" ht="47.25" x14ac:dyDescent="0.25">
      <c r="A26" s="70" t="s">
        <v>26</v>
      </c>
      <c r="B26" s="83" t="s">
        <v>76</v>
      </c>
      <c r="C26" s="108">
        <v>5</v>
      </c>
      <c r="D26" s="90">
        <v>2.2000000000000002</v>
      </c>
      <c r="E26" s="90">
        <f t="shared" si="0"/>
        <v>44.000000000000007</v>
      </c>
      <c r="F26" s="89"/>
      <c r="G26" s="133"/>
      <c r="H26" s="132"/>
      <c r="I26" s="137"/>
    </row>
    <row r="27" spans="1:9" ht="31.5" x14ac:dyDescent="0.25">
      <c r="A27" s="70" t="s">
        <v>28</v>
      </c>
      <c r="B27" s="83" t="s">
        <v>87</v>
      </c>
      <c r="C27" s="108">
        <v>230</v>
      </c>
      <c r="D27" s="90">
        <v>44</v>
      </c>
      <c r="E27" s="90">
        <f t="shared" si="0"/>
        <v>19.130434782608695</v>
      </c>
      <c r="F27" s="89">
        <f t="shared" si="1"/>
        <v>162.96296296296296</v>
      </c>
      <c r="G27" s="132">
        <v>27</v>
      </c>
      <c r="H27" s="132"/>
      <c r="I27" s="137"/>
    </row>
    <row r="28" spans="1:9" ht="31.5" x14ac:dyDescent="0.3">
      <c r="A28" s="70" t="s">
        <v>29</v>
      </c>
      <c r="B28" s="83" t="s">
        <v>88</v>
      </c>
      <c r="C28" s="108">
        <v>4</v>
      </c>
      <c r="D28" s="90"/>
      <c r="E28" s="90">
        <f t="shared" si="0"/>
        <v>0</v>
      </c>
      <c r="F28" s="89"/>
      <c r="H28" s="132"/>
      <c r="I28" s="137"/>
    </row>
    <row r="29" spans="1:9" ht="31.5" x14ac:dyDescent="0.3">
      <c r="A29" s="70" t="s">
        <v>31</v>
      </c>
      <c r="B29" s="83" t="s">
        <v>77</v>
      </c>
      <c r="C29" s="108">
        <v>3</v>
      </c>
      <c r="D29" s="90">
        <v>0.6</v>
      </c>
      <c r="E29" s="90">
        <f t="shared" si="0"/>
        <v>20</v>
      </c>
      <c r="F29" s="89"/>
      <c r="H29" s="132"/>
      <c r="I29" s="137"/>
    </row>
    <row r="30" spans="1:9" ht="15.75" x14ac:dyDescent="0.25">
      <c r="A30" s="70" t="s">
        <v>98</v>
      </c>
      <c r="B30" s="82" t="s">
        <v>78</v>
      </c>
      <c r="C30" s="108">
        <v>6</v>
      </c>
      <c r="D30" s="90"/>
      <c r="E30" s="90">
        <f t="shared" si="0"/>
        <v>0</v>
      </c>
      <c r="F30" s="89">
        <f t="shared" si="1"/>
        <v>0</v>
      </c>
      <c r="G30" s="132">
        <v>1.177</v>
      </c>
      <c r="H30" s="132"/>
      <c r="I30" s="137"/>
    </row>
    <row r="31" spans="1:9" ht="15.75" x14ac:dyDescent="0.25">
      <c r="A31" s="70" t="s">
        <v>99</v>
      </c>
      <c r="B31" s="82" t="s">
        <v>79</v>
      </c>
      <c r="C31" s="108">
        <v>1</v>
      </c>
      <c r="D31" s="90"/>
      <c r="E31" s="90">
        <f t="shared" si="0"/>
        <v>0</v>
      </c>
      <c r="F31" s="89"/>
      <c r="G31" s="133"/>
      <c r="H31" s="132"/>
      <c r="I31" s="137"/>
    </row>
    <row r="32" spans="1:9" ht="15.75" x14ac:dyDescent="0.25">
      <c r="A32" s="71" t="s">
        <v>33</v>
      </c>
      <c r="B32" s="72" t="s">
        <v>34</v>
      </c>
      <c r="C32" s="93">
        <v>0</v>
      </c>
      <c r="D32" s="93">
        <v>0</v>
      </c>
      <c r="E32" s="90"/>
      <c r="F32" s="91">
        <v>0</v>
      </c>
      <c r="G32" s="135"/>
      <c r="H32" s="137"/>
      <c r="I32" s="137"/>
    </row>
    <row r="33" spans="1:9" ht="15.75" x14ac:dyDescent="0.25">
      <c r="A33" s="73">
        <v>1</v>
      </c>
      <c r="B33" s="74" t="s">
        <v>35</v>
      </c>
      <c r="C33" s="109">
        <v>0</v>
      </c>
      <c r="D33" s="109">
        <v>0</v>
      </c>
      <c r="E33" s="90"/>
      <c r="F33" s="92"/>
      <c r="G33" s="136"/>
      <c r="H33" s="137"/>
      <c r="I33" s="137"/>
    </row>
    <row r="34" spans="1:9" ht="15.75" x14ac:dyDescent="0.25">
      <c r="A34" s="73">
        <v>2</v>
      </c>
      <c r="B34" s="74" t="s">
        <v>36</v>
      </c>
      <c r="C34" s="109">
        <v>0</v>
      </c>
      <c r="D34" s="109">
        <v>0</v>
      </c>
      <c r="E34" s="90"/>
      <c r="F34" s="92"/>
      <c r="G34" s="136"/>
      <c r="H34" s="137"/>
      <c r="I34" s="137"/>
    </row>
    <row r="35" spans="1:9" ht="15.75" x14ac:dyDescent="0.25">
      <c r="A35" s="71" t="s">
        <v>37</v>
      </c>
      <c r="B35" s="72" t="s">
        <v>38</v>
      </c>
      <c r="C35" s="93">
        <f>C36+C38</f>
        <v>310</v>
      </c>
      <c r="D35" s="93">
        <f>D36+D38</f>
        <v>71.699999999999989</v>
      </c>
      <c r="E35" s="93">
        <f>D35/C35*100</f>
        <v>23.129032258064512</v>
      </c>
      <c r="F35" s="91">
        <f>D35/G35*100</f>
        <v>194.43013260297741</v>
      </c>
      <c r="G35" s="130">
        <f>G38+G36</f>
        <v>36.877000000000002</v>
      </c>
      <c r="H35" s="135"/>
      <c r="I35" s="137"/>
    </row>
    <row r="36" spans="1:9" ht="15.75" x14ac:dyDescent="0.25">
      <c r="A36" s="73">
        <v>1</v>
      </c>
      <c r="B36" s="74" t="s">
        <v>16</v>
      </c>
      <c r="C36" s="94">
        <v>0</v>
      </c>
      <c r="D36" s="94">
        <f>D19</f>
        <v>3</v>
      </c>
      <c r="E36" s="94">
        <f>E19</f>
        <v>0</v>
      </c>
      <c r="F36" s="88"/>
      <c r="G36" s="131"/>
      <c r="H36" s="137"/>
      <c r="I36" s="137"/>
    </row>
    <row r="37" spans="1:9" ht="31.5" x14ac:dyDescent="0.25">
      <c r="A37" s="70" t="s">
        <v>18</v>
      </c>
      <c r="B37" s="75" t="s">
        <v>97</v>
      </c>
      <c r="C37" s="108">
        <v>0</v>
      </c>
      <c r="D37" s="89">
        <v>3</v>
      </c>
      <c r="E37" s="90"/>
      <c r="F37" s="90"/>
      <c r="G37" s="132"/>
      <c r="H37" s="151"/>
      <c r="I37" s="137"/>
    </row>
    <row r="38" spans="1:9" ht="15.75" x14ac:dyDescent="0.25">
      <c r="A38" s="73">
        <v>2</v>
      </c>
      <c r="B38" s="74" t="s">
        <v>17</v>
      </c>
      <c r="C38" s="95">
        <f>SUM(C39:C48)</f>
        <v>310</v>
      </c>
      <c r="D38" s="95">
        <f t="shared" ref="D38" si="2">SUM(D39:D48)</f>
        <v>68.699999999999989</v>
      </c>
      <c r="E38" s="190">
        <f>D38/C38*100</f>
        <v>22.161290322580641</v>
      </c>
      <c r="F38" s="190">
        <f>D38/G38*100</f>
        <v>186.29498061122106</v>
      </c>
      <c r="G38" s="130">
        <f>SUM(G39:G48)</f>
        <v>36.877000000000002</v>
      </c>
      <c r="H38" s="135"/>
      <c r="I38" s="137"/>
    </row>
    <row r="39" spans="1:9" ht="15.75" x14ac:dyDescent="0.25">
      <c r="A39" s="70" t="s">
        <v>18</v>
      </c>
      <c r="B39" s="82" t="s">
        <v>75</v>
      </c>
      <c r="C39" s="108">
        <v>4</v>
      </c>
      <c r="D39" s="90">
        <v>2.1</v>
      </c>
      <c r="E39" s="90">
        <f>D39/C39*100</f>
        <v>52.5</v>
      </c>
      <c r="F39" s="116"/>
      <c r="G39" s="133"/>
      <c r="H39" s="132"/>
      <c r="I39" s="137"/>
    </row>
    <row r="40" spans="1:9" ht="31.5" x14ac:dyDescent="0.25">
      <c r="A40" s="70" t="s">
        <v>20</v>
      </c>
      <c r="B40" s="83" t="s">
        <v>94</v>
      </c>
      <c r="C40" s="108">
        <v>57</v>
      </c>
      <c r="D40" s="90">
        <v>10.8</v>
      </c>
      <c r="E40" s="90">
        <f t="shared" ref="E40" si="3">D40/C40*100</f>
        <v>18.947368421052634</v>
      </c>
      <c r="F40" s="89">
        <f>D40/G40*100</f>
        <v>124.13793103448279</v>
      </c>
      <c r="G40" s="132">
        <v>8.6999999999999993</v>
      </c>
      <c r="H40" s="132"/>
      <c r="I40" s="137"/>
    </row>
    <row r="41" spans="1:9" ht="31.5" x14ac:dyDescent="0.25">
      <c r="A41" s="70" t="s">
        <v>22</v>
      </c>
      <c r="B41" s="83" t="s">
        <v>95</v>
      </c>
      <c r="C41" s="108"/>
      <c r="D41" s="90">
        <v>1.8</v>
      </c>
      <c r="E41" s="90"/>
      <c r="F41" s="89"/>
      <c r="G41" s="134"/>
      <c r="H41" s="132"/>
      <c r="I41" s="137"/>
    </row>
    <row r="42" spans="1:9" ht="31.5" x14ac:dyDescent="0.25">
      <c r="A42" s="70" t="s">
        <v>24</v>
      </c>
      <c r="B42" s="83" t="s">
        <v>96</v>
      </c>
      <c r="C42" s="108"/>
      <c r="D42" s="90">
        <v>7.2</v>
      </c>
      <c r="E42" s="90"/>
      <c r="F42" s="89"/>
      <c r="G42" s="134"/>
      <c r="H42" s="132"/>
      <c r="I42" s="137"/>
    </row>
    <row r="43" spans="1:9" ht="47.25" x14ac:dyDescent="0.25">
      <c r="A43" s="70" t="s">
        <v>26</v>
      </c>
      <c r="B43" s="83" t="s">
        <v>76</v>
      </c>
      <c r="C43" s="108">
        <v>5</v>
      </c>
      <c r="D43" s="90">
        <v>2.2000000000000002</v>
      </c>
      <c r="E43" s="90">
        <f t="shared" ref="E43:E48" si="4">D43/C43*100</f>
        <v>44.000000000000007</v>
      </c>
      <c r="F43" s="89"/>
      <c r="G43" s="133"/>
      <c r="H43" s="132"/>
      <c r="I43" s="137"/>
    </row>
    <row r="44" spans="1:9" ht="31.5" x14ac:dyDescent="0.25">
      <c r="A44" s="70" t="s">
        <v>28</v>
      </c>
      <c r="B44" s="83" t="s">
        <v>87</v>
      </c>
      <c r="C44" s="108">
        <v>230</v>
      </c>
      <c r="D44" s="90">
        <v>44</v>
      </c>
      <c r="E44" s="90">
        <f t="shared" si="4"/>
        <v>19.130434782608695</v>
      </c>
      <c r="F44" s="89">
        <f t="shared" ref="F41:F48" si="5">D44/G44*100</f>
        <v>162.96296296296296</v>
      </c>
      <c r="G44" s="132">
        <v>27</v>
      </c>
      <c r="H44" s="132"/>
      <c r="I44" s="137"/>
    </row>
    <row r="45" spans="1:9" ht="31.5" x14ac:dyDescent="0.3">
      <c r="A45" s="70" t="s">
        <v>29</v>
      </c>
      <c r="B45" s="83" t="s">
        <v>88</v>
      </c>
      <c r="C45" s="108">
        <v>4</v>
      </c>
      <c r="D45" s="90"/>
      <c r="E45" s="90">
        <f t="shared" si="4"/>
        <v>0</v>
      </c>
      <c r="F45" s="89"/>
      <c r="H45" s="132"/>
      <c r="I45" s="137"/>
    </row>
    <row r="46" spans="1:9" ht="31.5" x14ac:dyDescent="0.3">
      <c r="A46" s="70" t="s">
        <v>31</v>
      </c>
      <c r="B46" s="83" t="s">
        <v>77</v>
      </c>
      <c r="C46" s="108">
        <v>3</v>
      </c>
      <c r="D46" s="90">
        <v>0.6</v>
      </c>
      <c r="E46" s="90">
        <f t="shared" si="4"/>
        <v>20</v>
      </c>
      <c r="F46" s="89"/>
      <c r="H46" s="132">
        <v>2</v>
      </c>
      <c r="I46" s="137"/>
    </row>
    <row r="47" spans="1:9" ht="15.75" x14ac:dyDescent="0.25">
      <c r="A47" s="70" t="s">
        <v>98</v>
      </c>
      <c r="B47" s="82" t="s">
        <v>78</v>
      </c>
      <c r="C47" s="108">
        <v>6</v>
      </c>
      <c r="D47" s="90"/>
      <c r="E47" s="90">
        <f t="shared" si="4"/>
        <v>0</v>
      </c>
      <c r="F47" s="89">
        <f t="shared" si="5"/>
        <v>0</v>
      </c>
      <c r="G47" s="132">
        <v>1.177</v>
      </c>
      <c r="H47" s="132">
        <v>0</v>
      </c>
      <c r="I47" s="137"/>
    </row>
    <row r="48" spans="1:9" ht="15.75" x14ac:dyDescent="0.25">
      <c r="A48" s="70" t="s">
        <v>99</v>
      </c>
      <c r="B48" s="82" t="s">
        <v>79</v>
      </c>
      <c r="C48" s="108">
        <v>1</v>
      </c>
      <c r="D48" s="90"/>
      <c r="E48" s="90">
        <f t="shared" si="4"/>
        <v>0</v>
      </c>
      <c r="F48" s="89"/>
      <c r="G48" s="133"/>
      <c r="H48" s="132">
        <v>0</v>
      </c>
      <c r="I48" s="137"/>
    </row>
    <row r="49" spans="1:27" ht="15.75" x14ac:dyDescent="0.25">
      <c r="A49" s="71" t="s">
        <v>39</v>
      </c>
      <c r="B49" s="72" t="s">
        <v>40</v>
      </c>
      <c r="C49" s="110"/>
      <c r="D49" s="96"/>
      <c r="E49" s="96"/>
      <c r="F49" s="89"/>
      <c r="G49" s="133"/>
      <c r="H49" s="137"/>
      <c r="I49" s="137"/>
    </row>
    <row r="50" spans="1:27" ht="15.75" x14ac:dyDescent="0.25">
      <c r="A50" s="71" t="s">
        <v>14</v>
      </c>
      <c r="B50" s="72" t="s">
        <v>41</v>
      </c>
      <c r="C50" s="93">
        <f>C51+C55+C59+C65+C68+C69+C70+C62</f>
        <v>15006.7</v>
      </c>
      <c r="D50" s="93">
        <f>D51+D55+D59+D65+D68+D69+D70+D62</f>
        <v>2022.0070000000001</v>
      </c>
      <c r="E50" s="91">
        <f>D50/C50*100</f>
        <v>13.474028267373905</v>
      </c>
      <c r="F50" s="91">
        <f>D50/G50*100</f>
        <v>122.44939964429919</v>
      </c>
      <c r="G50" s="130">
        <v>1651.3000519999998</v>
      </c>
      <c r="H50" s="193"/>
      <c r="I50" s="137"/>
    </row>
    <row r="51" spans="1:27" ht="15.75" x14ac:dyDescent="0.25">
      <c r="A51" s="71">
        <v>1</v>
      </c>
      <c r="B51" s="72" t="s">
        <v>36</v>
      </c>
      <c r="C51" s="93">
        <f>C52+C53</f>
        <v>5931</v>
      </c>
      <c r="D51" s="93">
        <f>D52+D53</f>
        <v>1270.8</v>
      </c>
      <c r="E51" s="93">
        <f>D51/C51*100</f>
        <v>21.426403641881638</v>
      </c>
      <c r="F51" s="93">
        <f>D51/H51*100</f>
        <v>128.93448664020886</v>
      </c>
      <c r="G51" s="138">
        <v>1119.3000519999998</v>
      </c>
      <c r="H51" s="152">
        <v>985.61682999999994</v>
      </c>
      <c r="I51" s="137"/>
    </row>
    <row r="52" spans="1:27" ht="15.75" x14ac:dyDescent="0.25">
      <c r="A52" s="76" t="s">
        <v>42</v>
      </c>
      <c r="B52" s="77" t="s">
        <v>74</v>
      </c>
      <c r="C52" s="96">
        <f>5007+115</f>
        <v>5122</v>
      </c>
      <c r="D52" s="96">
        <v>1126.2</v>
      </c>
      <c r="E52" s="96">
        <f>D52/C52*100</f>
        <v>21.987504880905899</v>
      </c>
      <c r="F52" s="100">
        <f t="shared" ref="F52:F53" si="6">D52/H52*100</f>
        <v>116.88048901501391</v>
      </c>
      <c r="G52" s="139">
        <v>1080.0922519999999</v>
      </c>
      <c r="H52" s="153">
        <v>963.54832999999996</v>
      </c>
      <c r="I52" s="137" t="s">
        <v>81</v>
      </c>
    </row>
    <row r="53" spans="1:27" ht="15.75" x14ac:dyDescent="0.25">
      <c r="A53" s="76" t="s">
        <v>43</v>
      </c>
      <c r="B53" s="77" t="s">
        <v>44</v>
      </c>
      <c r="C53" s="96">
        <f>774+35</f>
        <v>809</v>
      </c>
      <c r="D53" s="97">
        <f>135+9.6</f>
        <v>144.6</v>
      </c>
      <c r="E53" s="96">
        <f>D53/C53*100</f>
        <v>17.873918417799754</v>
      </c>
      <c r="F53" s="100">
        <f>D53/H53*100</f>
        <v>655.23257131205105</v>
      </c>
      <c r="G53" s="139">
        <v>39.207799999999999</v>
      </c>
      <c r="H53" s="154">
        <v>22.0685</v>
      </c>
      <c r="I53" s="137" t="s">
        <v>80</v>
      </c>
    </row>
    <row r="54" spans="1:27" ht="15.75" x14ac:dyDescent="0.25">
      <c r="A54" s="71">
        <v>2</v>
      </c>
      <c r="B54" s="72" t="s">
        <v>45</v>
      </c>
      <c r="C54" s="91"/>
      <c r="D54" s="98"/>
      <c r="E54" s="98"/>
      <c r="F54" s="98"/>
      <c r="G54" s="140"/>
      <c r="H54" s="155"/>
      <c r="I54" s="137"/>
    </row>
    <row r="55" spans="1:27" ht="17.25" customHeight="1" x14ac:dyDescent="0.3">
      <c r="A55" s="71">
        <v>3</v>
      </c>
      <c r="B55" s="72" t="s">
        <v>46</v>
      </c>
      <c r="C55" s="91">
        <f>C56+C57</f>
        <v>131</v>
      </c>
      <c r="D55" s="91">
        <f>D56+D57</f>
        <v>0</v>
      </c>
      <c r="E55" s="91">
        <f>D55/C55*100</f>
        <v>0</v>
      </c>
      <c r="F55" s="91">
        <f>D55/21.17*100</f>
        <v>0</v>
      </c>
      <c r="G55" s="141">
        <v>0</v>
      </c>
      <c r="H55" s="156">
        <v>0</v>
      </c>
    </row>
    <row r="56" spans="1:27" x14ac:dyDescent="0.3">
      <c r="A56" s="76" t="s">
        <v>47</v>
      </c>
      <c r="B56" s="77" t="s">
        <v>48</v>
      </c>
      <c r="C56" s="96"/>
      <c r="D56" s="96"/>
      <c r="E56" s="96"/>
      <c r="F56" s="98"/>
      <c r="G56" s="140"/>
    </row>
    <row r="57" spans="1:27" ht="15.75" x14ac:dyDescent="0.25">
      <c r="A57" s="76" t="s">
        <v>49</v>
      </c>
      <c r="B57" s="77" t="s">
        <v>50</v>
      </c>
      <c r="C57" s="96">
        <v>131</v>
      </c>
      <c r="D57" s="96">
        <v>0</v>
      </c>
      <c r="E57" s="96">
        <f>D57/C57*100</f>
        <v>0</v>
      </c>
      <c r="F57" s="96"/>
      <c r="G57" s="142">
        <v>0</v>
      </c>
      <c r="H57" s="137">
        <v>0</v>
      </c>
      <c r="I57" s="148" t="s">
        <v>82</v>
      </c>
    </row>
    <row r="58" spans="1:27" x14ac:dyDescent="0.3">
      <c r="A58" s="71">
        <v>4</v>
      </c>
      <c r="B58" s="72" t="s">
        <v>51</v>
      </c>
      <c r="C58" s="91"/>
      <c r="D58" s="98"/>
      <c r="E58" s="98"/>
      <c r="F58" s="98"/>
      <c r="G58" s="140"/>
    </row>
    <row r="59" spans="1:27" x14ac:dyDescent="0.3">
      <c r="A59" s="71">
        <v>5</v>
      </c>
      <c r="B59" s="72" t="s">
        <v>52</v>
      </c>
      <c r="C59" s="91">
        <f>C60+C61</f>
        <v>36.4</v>
      </c>
      <c r="D59" s="91">
        <f>D60+D61</f>
        <v>0</v>
      </c>
      <c r="E59" s="91">
        <f>E61</f>
        <v>0</v>
      </c>
      <c r="F59" s="91">
        <f>D59/H59*100</f>
        <v>0</v>
      </c>
      <c r="G59" s="141">
        <v>0</v>
      </c>
      <c r="H59" s="156">
        <v>25.5</v>
      </c>
    </row>
    <row r="60" spans="1:27" x14ac:dyDescent="0.3">
      <c r="A60" s="76" t="s">
        <v>53</v>
      </c>
      <c r="B60" s="77" t="s">
        <v>48</v>
      </c>
      <c r="C60" s="91"/>
      <c r="D60" s="98"/>
      <c r="E60" s="98"/>
      <c r="F60" s="98"/>
      <c r="G60" s="140"/>
    </row>
    <row r="61" spans="1:27" ht="15.75" x14ac:dyDescent="0.25">
      <c r="A61" s="76" t="s">
        <v>54</v>
      </c>
      <c r="B61" s="77" t="s">
        <v>50</v>
      </c>
      <c r="C61" s="96">
        <f>23.8+12.6</f>
        <v>36.4</v>
      </c>
      <c r="D61" s="96"/>
      <c r="E61" s="96">
        <f>D61/C61*100</f>
        <v>0</v>
      </c>
      <c r="F61" s="96">
        <f>D61/H61*100</f>
        <v>0</v>
      </c>
      <c r="G61" s="142"/>
      <c r="H61" s="137">
        <v>25.5</v>
      </c>
      <c r="I61" s="148" t="s">
        <v>83</v>
      </c>
    </row>
    <row r="62" spans="1:27" s="65" customFormat="1" x14ac:dyDescent="0.3">
      <c r="A62" s="78">
        <v>6</v>
      </c>
      <c r="B62" s="79" t="s">
        <v>55</v>
      </c>
      <c r="C62" s="99">
        <f>C63+C64</f>
        <v>8312</v>
      </c>
      <c r="D62" s="99">
        <f>D63+D64</f>
        <v>720.40700000000004</v>
      </c>
      <c r="E62" s="99">
        <f>D62/C62*100</f>
        <v>8.6670717035611169</v>
      </c>
      <c r="F62" s="99">
        <f>D62/H62*100</f>
        <v>167.69183209258219</v>
      </c>
      <c r="G62" s="130">
        <v>532</v>
      </c>
      <c r="H62" s="157">
        <v>429.60172299999999</v>
      </c>
      <c r="I62" s="158"/>
      <c r="J62" s="158"/>
      <c r="K62" s="158"/>
      <c r="L62" s="158"/>
      <c r="M62" s="158"/>
      <c r="N62" s="158"/>
      <c r="O62" s="158"/>
      <c r="P62" s="158"/>
      <c r="Q62" s="158"/>
      <c r="R62" s="158"/>
      <c r="S62" s="158"/>
      <c r="T62" s="158"/>
      <c r="U62" s="158"/>
      <c r="V62" s="114"/>
      <c r="W62" s="114"/>
      <c r="X62" s="114"/>
      <c r="Y62" s="114"/>
      <c r="Z62" s="114"/>
      <c r="AA62" s="114"/>
    </row>
    <row r="63" spans="1:27" s="65" customFormat="1" ht="15.75" x14ac:dyDescent="0.25">
      <c r="A63" s="80" t="s">
        <v>56</v>
      </c>
      <c r="B63" s="81" t="s">
        <v>48</v>
      </c>
      <c r="C63" s="100">
        <f>1756+32</f>
        <v>1788</v>
      </c>
      <c r="D63" s="100">
        <v>416.8</v>
      </c>
      <c r="E63" s="100">
        <f>D63/C63*100</f>
        <v>23.31096196868009</v>
      </c>
      <c r="F63" s="100">
        <f>D63/H63*100</f>
        <v>126.41767849565801</v>
      </c>
      <c r="G63" s="139">
        <v>342</v>
      </c>
      <c r="H63" s="159">
        <v>329.70072299999998</v>
      </c>
      <c r="I63" s="158" t="s">
        <v>84</v>
      </c>
      <c r="J63" s="158"/>
      <c r="K63" s="158"/>
      <c r="L63" s="158"/>
      <c r="M63" s="158"/>
      <c r="N63" s="158"/>
      <c r="O63" s="158"/>
      <c r="P63" s="158"/>
      <c r="Q63" s="158"/>
      <c r="R63" s="158"/>
      <c r="S63" s="158"/>
      <c r="T63" s="158"/>
      <c r="U63" s="158"/>
      <c r="V63" s="114"/>
      <c r="W63" s="114"/>
      <c r="X63" s="114"/>
      <c r="Y63" s="114"/>
      <c r="Z63" s="114"/>
      <c r="AA63" s="114"/>
    </row>
    <row r="64" spans="1:27" s="65" customFormat="1" x14ac:dyDescent="0.3">
      <c r="A64" s="80" t="s">
        <v>57</v>
      </c>
      <c r="B64" s="81" t="s">
        <v>50</v>
      </c>
      <c r="C64" s="100">
        <f>4429+1925+170</f>
        <v>6524</v>
      </c>
      <c r="D64" s="192">
        <v>303.60700000000003</v>
      </c>
      <c r="E64" s="100">
        <f>D64/C64*100</f>
        <v>4.6536940527283885</v>
      </c>
      <c r="F64" s="100">
        <f>D64/H64*100</f>
        <v>303.90786879010221</v>
      </c>
      <c r="G64" s="139">
        <v>190</v>
      </c>
      <c r="H64" s="117">
        <v>99.900999999999996</v>
      </c>
      <c r="I64" s="158" t="s">
        <v>85</v>
      </c>
      <c r="J64" s="158"/>
      <c r="K64" s="158"/>
      <c r="L64" s="158"/>
      <c r="M64" s="158"/>
      <c r="N64" s="158"/>
      <c r="O64" s="158"/>
      <c r="P64" s="158"/>
      <c r="Q64" s="158"/>
      <c r="R64" s="158"/>
      <c r="S64" s="158"/>
      <c r="T64" s="158"/>
      <c r="U64" s="158"/>
      <c r="V64" s="114"/>
      <c r="W64" s="114"/>
      <c r="X64" s="114"/>
      <c r="Y64" s="114"/>
      <c r="Z64" s="114"/>
      <c r="AA64" s="114"/>
    </row>
    <row r="65" spans="1:10" x14ac:dyDescent="0.3">
      <c r="A65" s="71">
        <v>7</v>
      </c>
      <c r="B65" s="72" t="s">
        <v>58</v>
      </c>
      <c r="C65" s="91">
        <f>C67</f>
        <v>596.29999999999995</v>
      </c>
      <c r="D65" s="91">
        <f>D66+D67</f>
        <v>30.8</v>
      </c>
      <c r="E65" s="91">
        <f>D65/C65*100</f>
        <v>5.1651853094080167</v>
      </c>
      <c r="F65" s="91">
        <f>D65/(20.48)*100</f>
        <v>150.390625</v>
      </c>
      <c r="G65" s="143">
        <v>0</v>
      </c>
      <c r="H65" s="147">
        <v>0</v>
      </c>
    </row>
    <row r="66" spans="1:10" x14ac:dyDescent="0.3">
      <c r="A66" s="76" t="s">
        <v>59</v>
      </c>
      <c r="B66" s="77" t="s">
        <v>48</v>
      </c>
      <c r="C66" s="96"/>
      <c r="D66" s="91"/>
      <c r="E66" s="98"/>
      <c r="F66" s="98"/>
      <c r="G66" s="144"/>
    </row>
    <row r="67" spans="1:10" x14ac:dyDescent="0.3">
      <c r="A67" s="76" t="s">
        <v>60</v>
      </c>
      <c r="B67" s="77" t="s">
        <v>50</v>
      </c>
      <c r="C67" s="96">
        <v>596.29999999999995</v>
      </c>
      <c r="D67" s="96">
        <v>30.8</v>
      </c>
      <c r="E67" s="96">
        <f>D67/C67*100</f>
        <v>5.1651853094080167</v>
      </c>
      <c r="F67" s="100"/>
      <c r="G67" s="142">
        <v>0</v>
      </c>
      <c r="H67" s="147">
        <v>0</v>
      </c>
      <c r="I67" s="148" t="s">
        <v>86</v>
      </c>
    </row>
    <row r="68" spans="1:10" x14ac:dyDescent="0.3">
      <c r="A68" s="71">
        <v>8</v>
      </c>
      <c r="B68" s="72" t="s">
        <v>61</v>
      </c>
      <c r="C68" s="111"/>
      <c r="D68" s="101"/>
      <c r="E68" s="101"/>
      <c r="F68" s="101"/>
      <c r="G68" s="145"/>
      <c r="J68" s="160"/>
    </row>
    <row r="69" spans="1:10" ht="32.25" x14ac:dyDescent="0.3">
      <c r="A69" s="71">
        <v>9</v>
      </c>
      <c r="B69" s="72" t="s">
        <v>62</v>
      </c>
      <c r="C69" s="111"/>
      <c r="D69" s="101"/>
      <c r="E69" s="101"/>
      <c r="F69" s="101"/>
      <c r="G69" s="145"/>
    </row>
    <row r="70" spans="1:10" x14ac:dyDescent="0.3">
      <c r="A70" s="71">
        <v>10</v>
      </c>
      <c r="B70" s="72" t="s">
        <v>63</v>
      </c>
      <c r="C70" s="111"/>
      <c r="D70" s="101"/>
      <c r="E70" s="101"/>
      <c r="F70" s="101"/>
      <c r="G70" s="145"/>
    </row>
    <row r="71" spans="1:10" x14ac:dyDescent="0.3">
      <c r="A71" s="71" t="s">
        <v>33</v>
      </c>
      <c r="B71" s="72" t="s">
        <v>64</v>
      </c>
      <c r="C71" s="111"/>
      <c r="D71" s="101"/>
      <c r="E71" s="101"/>
      <c r="F71" s="101"/>
      <c r="G71" s="145"/>
    </row>
    <row r="72" spans="1:10" x14ac:dyDescent="0.3">
      <c r="A72" s="71" t="s">
        <v>37</v>
      </c>
      <c r="B72" s="72" t="s">
        <v>65</v>
      </c>
      <c r="C72" s="111"/>
      <c r="D72" s="101"/>
      <c r="E72" s="101"/>
      <c r="F72" s="101"/>
      <c r="G72" s="145"/>
    </row>
    <row r="73" spans="1:10" x14ac:dyDescent="0.3">
      <c r="A73" s="162"/>
      <c r="B73" s="163"/>
      <c r="C73" s="164"/>
      <c r="D73" s="165"/>
      <c r="E73" s="165"/>
      <c r="F73" s="165"/>
      <c r="G73" s="145"/>
    </row>
    <row r="74" spans="1:10" x14ac:dyDescent="0.3">
      <c r="A74" s="166"/>
      <c r="B74" s="166"/>
      <c r="C74" s="167"/>
      <c r="D74" s="174"/>
      <c r="E74" s="174"/>
      <c r="F74" s="174"/>
      <c r="G74" s="122"/>
    </row>
    <row r="75" spans="1:10" x14ac:dyDescent="0.3">
      <c r="A75" s="166"/>
      <c r="B75" s="106"/>
      <c r="C75" s="167"/>
      <c r="D75" s="172"/>
      <c r="E75" s="172"/>
      <c r="F75" s="172"/>
      <c r="G75" s="120"/>
    </row>
    <row r="76" spans="1:10" x14ac:dyDescent="0.3">
      <c r="A76" s="166"/>
      <c r="B76" s="166"/>
      <c r="C76" s="167"/>
      <c r="D76" s="174"/>
      <c r="E76" s="174"/>
      <c r="F76" s="174"/>
      <c r="G76" s="122"/>
    </row>
    <row r="77" spans="1:10" x14ac:dyDescent="0.3">
      <c r="A77" s="66"/>
      <c r="B77" s="66"/>
      <c r="C77" s="102"/>
      <c r="D77" s="102"/>
      <c r="E77" s="102"/>
      <c r="F77" s="102"/>
      <c r="G77" s="146"/>
    </row>
    <row r="78" spans="1:10" x14ac:dyDescent="0.3">
      <c r="A78" s="66"/>
      <c r="B78" s="67"/>
      <c r="C78" s="102"/>
      <c r="D78" s="102"/>
      <c r="E78" s="102"/>
      <c r="F78" s="102"/>
      <c r="G78" s="146"/>
    </row>
    <row r="79" spans="1:10" x14ac:dyDescent="0.3">
      <c r="A79" s="66"/>
      <c r="B79" s="66"/>
      <c r="C79" s="102"/>
      <c r="D79" s="102"/>
      <c r="E79" s="102"/>
      <c r="F79" s="102"/>
      <c r="G79" s="146"/>
    </row>
  </sheetData>
  <sheetProtection formatCells="0" formatColumns="0" formatRows="0" insertColumns="0" insertRows="0" insertHyperlinks="0" deleteColumns="0" deleteRows="0" sort="0" autoFilter="0" pivotTables="0"/>
  <mergeCells count="17">
    <mergeCell ref="A1:F1"/>
    <mergeCell ref="E13:F13"/>
    <mergeCell ref="D74:F74"/>
    <mergeCell ref="D75:F75"/>
    <mergeCell ref="D76:F76"/>
    <mergeCell ref="C7:F7"/>
    <mergeCell ref="A8:F8"/>
    <mergeCell ref="A9:F9"/>
    <mergeCell ref="A10:F10"/>
    <mergeCell ref="A11:F11"/>
    <mergeCell ref="A12:F12"/>
    <mergeCell ref="C6:F6"/>
    <mergeCell ref="A2:F2"/>
    <mergeCell ref="A4:B4"/>
    <mergeCell ref="C4:F4"/>
    <mergeCell ref="A5:B5"/>
    <mergeCell ref="C5:F5"/>
  </mergeCells>
  <pageMargins left="0.59055118110236227" right="0.19685039370078741" top="0.79" bottom="0.59055118110236227" header="0.53" footer="0.51181102362204722"/>
  <pageSetup paperSize="9" scale="95" orientation="portrait" r:id="rId1"/>
  <headerFooter differentFirst="1" alignWithMargins="0">
    <oddHeader>&amp;C&amp;"Times New Roman,Regular"&amp;P</oddHeader>
  </headerFooter>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6"/>
  <sheetViews>
    <sheetView workbookViewId="0">
      <selection activeCell="M6" sqref="M6"/>
    </sheetView>
  </sheetViews>
  <sheetFormatPr defaultRowHeight="15" x14ac:dyDescent="0.25"/>
  <cols>
    <col min="1" max="1" width="5" customWidth="1"/>
    <col min="2" max="2" width="42.28515625" customWidth="1"/>
    <col min="3" max="3" width="11.140625" customWidth="1"/>
    <col min="4" max="4" width="11" customWidth="1"/>
    <col min="5" max="5" width="14.42578125" customWidth="1"/>
    <col min="6" max="6" width="20.140625" customWidth="1"/>
  </cols>
  <sheetData>
    <row r="1" spans="1:6" ht="18.75" x14ac:dyDescent="0.3">
      <c r="A1" s="1"/>
      <c r="B1" s="1"/>
      <c r="C1" s="1"/>
      <c r="D1" s="1"/>
      <c r="E1" s="1"/>
      <c r="F1" s="30" t="s">
        <v>66</v>
      </c>
    </row>
    <row r="2" spans="1:6" ht="15.75" x14ac:dyDescent="0.25">
      <c r="A2" s="182" t="s">
        <v>0</v>
      </c>
      <c r="B2" s="182"/>
      <c r="C2" s="182"/>
      <c r="D2" s="182"/>
      <c r="E2" s="182"/>
      <c r="F2" s="182"/>
    </row>
    <row r="3" spans="1:6" ht="15.75" x14ac:dyDescent="0.25">
      <c r="A3" s="183" t="s">
        <v>67</v>
      </c>
      <c r="B3" s="183"/>
      <c r="C3" s="184" t="s">
        <v>1</v>
      </c>
      <c r="D3" s="184"/>
      <c r="E3" s="184"/>
      <c r="F3" s="184"/>
    </row>
    <row r="4" spans="1:6" ht="16.5" x14ac:dyDescent="0.25">
      <c r="A4" s="183" t="s">
        <v>2</v>
      </c>
      <c r="B4" s="183"/>
      <c r="C4" s="185" t="s">
        <v>3</v>
      </c>
      <c r="D4" s="185"/>
      <c r="E4" s="185"/>
      <c r="F4" s="185"/>
    </row>
    <row r="5" spans="1:6" ht="15.75" x14ac:dyDescent="0.25">
      <c r="A5" s="2"/>
      <c r="B5" s="2"/>
      <c r="C5" s="181"/>
      <c r="D5" s="181"/>
      <c r="E5" s="181"/>
      <c r="F5" s="181"/>
    </row>
    <row r="6" spans="1:6" ht="16.5" x14ac:dyDescent="0.25">
      <c r="A6" s="2"/>
      <c r="B6" s="2"/>
      <c r="C6" s="187" t="s">
        <v>68</v>
      </c>
      <c r="D6" s="187"/>
      <c r="E6" s="187"/>
      <c r="F6" s="187"/>
    </row>
    <row r="7" spans="1:6" ht="16.5" x14ac:dyDescent="0.25">
      <c r="A7" s="185" t="s">
        <v>69</v>
      </c>
      <c r="B7" s="185"/>
      <c r="C7" s="185"/>
      <c r="D7" s="185"/>
      <c r="E7" s="185"/>
      <c r="F7" s="185"/>
    </row>
    <row r="8" spans="1:6" ht="15.75" x14ac:dyDescent="0.25">
      <c r="A8" s="182" t="s">
        <v>4</v>
      </c>
      <c r="B8" s="182"/>
      <c r="C8" s="182"/>
      <c r="D8" s="182"/>
      <c r="E8" s="182"/>
      <c r="F8" s="182"/>
    </row>
    <row r="9" spans="1:6" ht="16.5" customHeight="1" x14ac:dyDescent="0.25">
      <c r="A9" s="188" t="s">
        <v>5</v>
      </c>
      <c r="B9" s="188"/>
      <c r="C9" s="188"/>
      <c r="D9" s="188"/>
      <c r="E9" s="188"/>
      <c r="F9" s="188"/>
    </row>
    <row r="10" spans="1:6" ht="16.5" customHeight="1" x14ac:dyDescent="0.25">
      <c r="A10" s="189" t="s">
        <v>6</v>
      </c>
      <c r="B10" s="189"/>
      <c r="C10" s="189"/>
      <c r="D10" s="189"/>
      <c r="E10" s="189"/>
      <c r="F10" s="189"/>
    </row>
    <row r="11" spans="1:6" ht="16.5" customHeight="1" x14ac:dyDescent="0.25">
      <c r="A11" s="188" t="s">
        <v>70</v>
      </c>
      <c r="B11" s="188"/>
      <c r="C11" s="188"/>
      <c r="D11" s="188"/>
      <c r="E11" s="188"/>
      <c r="F11" s="188"/>
    </row>
    <row r="12" spans="1:6" ht="15.75" x14ac:dyDescent="0.25">
      <c r="A12" s="3"/>
      <c r="B12" s="3"/>
      <c r="C12" s="3"/>
      <c r="D12" s="3"/>
      <c r="E12" s="186" t="s">
        <v>7</v>
      </c>
      <c r="F12" s="186"/>
    </row>
    <row r="13" spans="1:6" ht="15.75" x14ac:dyDescent="0.25">
      <c r="A13" s="3"/>
      <c r="B13" s="3"/>
      <c r="C13" s="3"/>
      <c r="D13" s="3"/>
      <c r="E13" s="7"/>
      <c r="F13" s="7"/>
    </row>
    <row r="14" spans="1:6" ht="63" x14ac:dyDescent="0.25">
      <c r="A14" s="8" t="s">
        <v>8</v>
      </c>
      <c r="B14" s="31" t="s">
        <v>9</v>
      </c>
      <c r="C14" s="8" t="s">
        <v>10</v>
      </c>
      <c r="D14" s="8" t="s">
        <v>71</v>
      </c>
      <c r="E14" s="8" t="s">
        <v>11</v>
      </c>
      <c r="F14" s="8" t="s">
        <v>72</v>
      </c>
    </row>
    <row r="15" spans="1:6" ht="15.75" x14ac:dyDescent="0.25">
      <c r="A15" s="9">
        <v>1</v>
      </c>
      <c r="B15" s="9">
        <v>2</v>
      </c>
      <c r="C15" s="9">
        <v>3</v>
      </c>
      <c r="D15" s="9">
        <v>4</v>
      </c>
      <c r="E15" s="9">
        <v>5</v>
      </c>
      <c r="F15" s="9">
        <v>6</v>
      </c>
    </row>
    <row r="16" spans="1:6" ht="15.75" x14ac:dyDescent="0.25">
      <c r="A16" s="4" t="s">
        <v>12</v>
      </c>
      <c r="B16" s="28" t="s">
        <v>13</v>
      </c>
      <c r="C16" s="5"/>
      <c r="D16" s="7"/>
      <c r="E16" s="7"/>
      <c r="F16" s="7"/>
    </row>
    <row r="17" spans="1:6" ht="15.75" x14ac:dyDescent="0.25">
      <c r="A17" s="4" t="s">
        <v>14</v>
      </c>
      <c r="B17" s="28" t="s">
        <v>15</v>
      </c>
      <c r="C17" s="32">
        <f>C18+C20</f>
        <v>309</v>
      </c>
      <c r="D17" s="32">
        <f>D18+D20</f>
        <v>96.32</v>
      </c>
      <c r="E17" s="10">
        <f>(D17/C17)*100</f>
        <v>31.171521035598705</v>
      </c>
      <c r="F17" s="10" t="e">
        <f>D17/H17*100</f>
        <v>#DIV/0!</v>
      </c>
    </row>
    <row r="18" spans="1:6" ht="15.75" x14ac:dyDescent="0.25">
      <c r="A18" s="5">
        <v>1</v>
      </c>
      <c r="B18" s="33" t="s">
        <v>16</v>
      </c>
      <c r="C18" s="11">
        <f>C19</f>
        <v>0</v>
      </c>
      <c r="D18" s="11">
        <f>D19</f>
        <v>0</v>
      </c>
      <c r="E18" s="11">
        <f>E19</f>
        <v>0</v>
      </c>
      <c r="F18" s="11" t="e">
        <f>F19</f>
        <v>#DIV/0!</v>
      </c>
    </row>
    <row r="19" spans="1:6" ht="31.5" x14ac:dyDescent="0.25">
      <c r="A19" s="9" t="s">
        <v>18</v>
      </c>
      <c r="B19" s="34" t="s">
        <v>19</v>
      </c>
      <c r="C19" s="35">
        <v>0</v>
      </c>
      <c r="D19" s="36">
        <v>0</v>
      </c>
      <c r="E19" s="37">
        <v>0</v>
      </c>
      <c r="F19" s="37" t="e">
        <f>D19/H19*100</f>
        <v>#DIV/0!</v>
      </c>
    </row>
    <row r="20" spans="1:6" ht="15.75" x14ac:dyDescent="0.25">
      <c r="A20" s="5">
        <v>2</v>
      </c>
      <c r="B20" s="33" t="s">
        <v>17</v>
      </c>
      <c r="C20" s="11">
        <f>SUM(C21:C28)</f>
        <v>309</v>
      </c>
      <c r="D20" s="11">
        <f>SUM(D21:D28)</f>
        <v>96.32</v>
      </c>
      <c r="E20" s="12">
        <f>(D20/C20)*100</f>
        <v>31.171521035598705</v>
      </c>
      <c r="F20" s="12" t="e">
        <f>D20/H20*100</f>
        <v>#DIV/0!</v>
      </c>
    </row>
    <row r="21" spans="1:6" ht="31.5" x14ac:dyDescent="0.25">
      <c r="A21" s="9" t="s">
        <v>18</v>
      </c>
      <c r="B21" s="34" t="s">
        <v>19</v>
      </c>
      <c r="C21" s="35">
        <v>3</v>
      </c>
      <c r="D21" s="37">
        <v>1.22</v>
      </c>
      <c r="E21" s="38">
        <f>D21/C21*100</f>
        <v>40.666666666666664</v>
      </c>
      <c r="F21" s="39" t="e">
        <f>D21/H21*100</f>
        <v>#DIV/0!</v>
      </c>
    </row>
    <row r="22" spans="1:6" ht="31.5" x14ac:dyDescent="0.25">
      <c r="A22" s="9" t="s">
        <v>20</v>
      </c>
      <c r="B22" s="34" t="s">
        <v>21</v>
      </c>
      <c r="C22" s="35">
        <v>40</v>
      </c>
      <c r="D22" s="37">
        <v>21.6</v>
      </c>
      <c r="E22" s="17">
        <f t="shared" ref="E22:E28" si="0">D22/C22*100</f>
        <v>54</v>
      </c>
      <c r="F22" s="13" t="e">
        <f t="shared" ref="F22:F27" si="1">D22/H22*100</f>
        <v>#DIV/0!</v>
      </c>
    </row>
    <row r="23" spans="1:6" ht="47.25" x14ac:dyDescent="0.25">
      <c r="A23" s="40" t="s">
        <v>22</v>
      </c>
      <c r="B23" s="34" t="s">
        <v>23</v>
      </c>
      <c r="C23" s="35">
        <v>5</v>
      </c>
      <c r="D23" s="37">
        <v>2.2000000000000002</v>
      </c>
      <c r="E23" s="17">
        <f t="shared" si="0"/>
        <v>44.000000000000007</v>
      </c>
      <c r="F23" s="39">
        <v>0</v>
      </c>
    </row>
    <row r="24" spans="1:6" ht="31.5" x14ac:dyDescent="0.25">
      <c r="A24" s="9" t="s">
        <v>24</v>
      </c>
      <c r="B24" s="34" t="s">
        <v>25</v>
      </c>
      <c r="C24" s="35">
        <v>230</v>
      </c>
      <c r="D24" s="37">
        <v>69.3</v>
      </c>
      <c r="E24" s="38">
        <f t="shared" si="0"/>
        <v>30.130434782608695</v>
      </c>
      <c r="F24" s="13" t="e">
        <f t="shared" si="1"/>
        <v>#DIV/0!</v>
      </c>
    </row>
    <row r="25" spans="1:6" ht="31.5" x14ac:dyDescent="0.25">
      <c r="A25" s="9" t="s">
        <v>26</v>
      </c>
      <c r="B25" s="34" t="s">
        <v>27</v>
      </c>
      <c r="C25" s="35">
        <v>20</v>
      </c>
      <c r="D25" s="37">
        <v>0</v>
      </c>
      <c r="E25" s="17">
        <f t="shared" si="0"/>
        <v>0</v>
      </c>
      <c r="F25" s="39">
        <v>0</v>
      </c>
    </row>
    <row r="26" spans="1:6" ht="31.5" x14ac:dyDescent="0.25">
      <c r="A26" s="9" t="s">
        <v>28</v>
      </c>
      <c r="B26" s="41" t="s">
        <v>73</v>
      </c>
      <c r="C26" s="35">
        <v>2</v>
      </c>
      <c r="D26" s="37">
        <v>2</v>
      </c>
      <c r="E26" s="17">
        <f t="shared" si="0"/>
        <v>100</v>
      </c>
      <c r="F26" s="13" t="e">
        <f t="shared" si="1"/>
        <v>#DIV/0!</v>
      </c>
    </row>
    <row r="27" spans="1:6" ht="31.5" x14ac:dyDescent="0.25">
      <c r="A27" s="9" t="s">
        <v>29</v>
      </c>
      <c r="B27" s="34" t="s">
        <v>30</v>
      </c>
      <c r="C27" s="35">
        <v>3</v>
      </c>
      <c r="D27" s="37">
        <v>0</v>
      </c>
      <c r="E27" s="17">
        <f t="shared" si="0"/>
        <v>0</v>
      </c>
      <c r="F27" s="13" t="e">
        <f t="shared" si="1"/>
        <v>#DIV/0!</v>
      </c>
    </row>
    <row r="28" spans="1:6" ht="15.75" x14ac:dyDescent="0.25">
      <c r="A28" s="9" t="s">
        <v>31</v>
      </c>
      <c r="B28" s="34" t="s">
        <v>32</v>
      </c>
      <c r="C28" s="35">
        <v>6</v>
      </c>
      <c r="D28" s="37">
        <v>0</v>
      </c>
      <c r="E28" s="17">
        <f t="shared" si="0"/>
        <v>0</v>
      </c>
      <c r="F28" s="39">
        <v>0</v>
      </c>
    </row>
    <row r="29" spans="1:6" ht="15.75" x14ac:dyDescent="0.25">
      <c r="A29" s="4" t="s">
        <v>33</v>
      </c>
      <c r="B29" s="28" t="s">
        <v>34</v>
      </c>
      <c r="C29" s="42">
        <v>0</v>
      </c>
      <c r="D29" s="14">
        <v>0</v>
      </c>
      <c r="E29" s="14">
        <v>0</v>
      </c>
      <c r="F29" s="14">
        <v>0</v>
      </c>
    </row>
    <row r="30" spans="1:6" ht="15.75" x14ac:dyDescent="0.25">
      <c r="A30" s="5">
        <v>1</v>
      </c>
      <c r="B30" s="33" t="s">
        <v>35</v>
      </c>
      <c r="C30" s="43">
        <v>0</v>
      </c>
      <c r="D30" s="15">
        <v>0</v>
      </c>
      <c r="E30" s="15"/>
      <c r="F30" s="15"/>
    </row>
    <row r="31" spans="1:6" ht="15.75" x14ac:dyDescent="0.25">
      <c r="A31" s="5">
        <v>2</v>
      </c>
      <c r="B31" s="33" t="s">
        <v>36</v>
      </c>
      <c r="C31" s="43">
        <v>0</v>
      </c>
      <c r="D31" s="15">
        <v>0</v>
      </c>
      <c r="E31" s="15"/>
      <c r="F31" s="15"/>
    </row>
    <row r="32" spans="1:6" ht="15.75" x14ac:dyDescent="0.25">
      <c r="A32" s="4" t="s">
        <v>37</v>
      </c>
      <c r="B32" s="28" t="s">
        <v>38</v>
      </c>
      <c r="C32" s="42">
        <f>C33+C34</f>
        <v>309</v>
      </c>
      <c r="D32" s="42">
        <f>D33+D34</f>
        <v>96.32</v>
      </c>
      <c r="E32" s="10">
        <f>(D32/C32)*100</f>
        <v>31.171521035598705</v>
      </c>
      <c r="F32" s="10" t="e">
        <f>D32/H32*100</f>
        <v>#DIV/0!</v>
      </c>
    </row>
    <row r="33" spans="1:6" ht="15.75" x14ac:dyDescent="0.25">
      <c r="A33" s="5">
        <v>1</v>
      </c>
      <c r="B33" s="33" t="s">
        <v>16</v>
      </c>
      <c r="C33" s="16">
        <v>0</v>
      </c>
      <c r="D33" s="16">
        <f>D18</f>
        <v>0</v>
      </c>
      <c r="E33" s="16">
        <f>E18</f>
        <v>0</v>
      </c>
      <c r="F33" s="16" t="e">
        <f>F18</f>
        <v>#DIV/0!</v>
      </c>
    </row>
    <row r="34" spans="1:6" ht="15.75" x14ac:dyDescent="0.25">
      <c r="A34" s="5">
        <v>2</v>
      </c>
      <c r="B34" s="33" t="s">
        <v>17</v>
      </c>
      <c r="C34" s="44">
        <f>SUM(C35:C42)</f>
        <v>309</v>
      </c>
      <c r="D34" s="44">
        <f>SUM(D35:D42)</f>
        <v>96.32</v>
      </c>
      <c r="E34" s="45">
        <f>(D34/C34)*100</f>
        <v>31.171521035598705</v>
      </c>
      <c r="F34" s="12" t="e">
        <f>D34/H34*100</f>
        <v>#DIV/0!</v>
      </c>
    </row>
    <row r="35" spans="1:6" ht="31.5" x14ac:dyDescent="0.25">
      <c r="A35" s="9" t="s">
        <v>18</v>
      </c>
      <c r="B35" s="34" t="s">
        <v>19</v>
      </c>
      <c r="C35" s="34">
        <f>C21</f>
        <v>3</v>
      </c>
      <c r="D35" s="37">
        <f>D21</f>
        <v>1.22</v>
      </c>
      <c r="E35" s="46">
        <f>(D35/C35)*100</f>
        <v>40.666666666666664</v>
      </c>
      <c r="F35" s="38" t="e">
        <f>F21</f>
        <v>#DIV/0!</v>
      </c>
    </row>
    <row r="36" spans="1:6" ht="31.5" x14ac:dyDescent="0.25">
      <c r="A36" s="9" t="s">
        <v>20</v>
      </c>
      <c r="B36" s="34" t="s">
        <v>21</v>
      </c>
      <c r="C36" s="34">
        <f t="shared" ref="C36:D42" si="2">C22</f>
        <v>40</v>
      </c>
      <c r="D36" s="37">
        <f t="shared" si="2"/>
        <v>21.6</v>
      </c>
      <c r="E36" s="47">
        <f t="shared" ref="E36:E42" si="3">(D36/C36)*100</f>
        <v>54</v>
      </c>
      <c r="F36" s="17" t="e">
        <f t="shared" ref="F36:F42" si="4">F22</f>
        <v>#DIV/0!</v>
      </c>
    </row>
    <row r="37" spans="1:6" ht="47.25" x14ac:dyDescent="0.25">
      <c r="A37" s="40" t="s">
        <v>22</v>
      </c>
      <c r="B37" s="34" t="s">
        <v>23</v>
      </c>
      <c r="C37" s="34">
        <f t="shared" si="2"/>
        <v>5</v>
      </c>
      <c r="D37" s="37">
        <f t="shared" si="2"/>
        <v>2.2000000000000002</v>
      </c>
      <c r="E37" s="47">
        <f t="shared" si="3"/>
        <v>44.000000000000007</v>
      </c>
      <c r="F37" s="17">
        <f t="shared" si="4"/>
        <v>0</v>
      </c>
    </row>
    <row r="38" spans="1:6" ht="31.5" x14ac:dyDescent="0.25">
      <c r="A38" s="9" t="s">
        <v>24</v>
      </c>
      <c r="B38" s="34" t="s">
        <v>25</v>
      </c>
      <c r="C38" s="34">
        <f t="shared" si="2"/>
        <v>230</v>
      </c>
      <c r="D38" s="37">
        <f t="shared" si="2"/>
        <v>69.3</v>
      </c>
      <c r="E38" s="46">
        <f t="shared" si="3"/>
        <v>30.130434782608695</v>
      </c>
      <c r="F38" s="17" t="e">
        <f t="shared" si="4"/>
        <v>#DIV/0!</v>
      </c>
    </row>
    <row r="39" spans="1:6" ht="31.5" x14ac:dyDescent="0.25">
      <c r="A39" s="9" t="s">
        <v>26</v>
      </c>
      <c r="B39" s="34" t="s">
        <v>27</v>
      </c>
      <c r="C39" s="34">
        <f t="shared" si="2"/>
        <v>20</v>
      </c>
      <c r="D39" s="37">
        <f t="shared" si="2"/>
        <v>0</v>
      </c>
      <c r="E39" s="47">
        <f t="shared" si="3"/>
        <v>0</v>
      </c>
      <c r="F39" s="17">
        <f t="shared" si="4"/>
        <v>0</v>
      </c>
    </row>
    <row r="40" spans="1:6" ht="31.5" x14ac:dyDescent="0.25">
      <c r="A40" s="9" t="s">
        <v>28</v>
      </c>
      <c r="B40" s="41" t="s">
        <v>73</v>
      </c>
      <c r="C40" s="34">
        <f t="shared" si="2"/>
        <v>2</v>
      </c>
      <c r="D40" s="37">
        <f t="shared" si="2"/>
        <v>2</v>
      </c>
      <c r="E40" s="47"/>
      <c r="F40" s="17" t="e">
        <f t="shared" si="4"/>
        <v>#DIV/0!</v>
      </c>
    </row>
    <row r="41" spans="1:6" ht="31.5" x14ac:dyDescent="0.25">
      <c r="A41" s="9" t="s">
        <v>29</v>
      </c>
      <c r="B41" s="34" t="s">
        <v>30</v>
      </c>
      <c r="C41" s="34">
        <f t="shared" si="2"/>
        <v>3</v>
      </c>
      <c r="D41" s="37">
        <f t="shared" si="2"/>
        <v>0</v>
      </c>
      <c r="E41" s="47">
        <f t="shared" si="3"/>
        <v>0</v>
      </c>
      <c r="F41" s="17" t="e">
        <f t="shared" si="4"/>
        <v>#DIV/0!</v>
      </c>
    </row>
    <row r="42" spans="1:6" ht="15.75" x14ac:dyDescent="0.25">
      <c r="A42" s="9" t="s">
        <v>31</v>
      </c>
      <c r="B42" s="34" t="s">
        <v>32</v>
      </c>
      <c r="C42" s="34">
        <f t="shared" si="2"/>
        <v>6</v>
      </c>
      <c r="D42" s="37">
        <f t="shared" si="2"/>
        <v>0</v>
      </c>
      <c r="E42" s="47">
        <f t="shared" si="3"/>
        <v>0</v>
      </c>
      <c r="F42" s="17">
        <f t="shared" si="4"/>
        <v>0</v>
      </c>
    </row>
    <row r="43" spans="1:6" ht="15.75" x14ac:dyDescent="0.25">
      <c r="A43" s="4" t="s">
        <v>39</v>
      </c>
      <c r="B43" s="28" t="s">
        <v>40</v>
      </c>
      <c r="C43" s="48"/>
      <c r="D43" s="18"/>
      <c r="E43" s="18"/>
      <c r="F43" s="18"/>
    </row>
    <row r="44" spans="1:6" ht="15.75" x14ac:dyDescent="0.25">
      <c r="A44" s="4" t="s">
        <v>14</v>
      </c>
      <c r="B44" s="28" t="s">
        <v>41</v>
      </c>
      <c r="C44" s="19">
        <f>C45+C49+C53+C59+C62+C63+C64+C56</f>
        <v>13857.429082999999</v>
      </c>
      <c r="D44" s="19">
        <f>D45+D49+D53+D59+D62+D63+D64+D56</f>
        <v>1440.7185529999999</v>
      </c>
      <c r="E44" s="10">
        <f>D44/C44*100</f>
        <v>10.396723262090823</v>
      </c>
      <c r="F44" s="10" t="e">
        <f>D44/H44*100</f>
        <v>#DIV/0!</v>
      </c>
    </row>
    <row r="45" spans="1:6" ht="15.75" x14ac:dyDescent="0.25">
      <c r="A45" s="4">
        <v>1</v>
      </c>
      <c r="B45" s="28" t="s">
        <v>36</v>
      </c>
      <c r="C45" s="19">
        <f>C46+C47</f>
        <v>6040.9722389999997</v>
      </c>
      <c r="D45" s="19">
        <f>D46+D47</f>
        <v>985.61682999999994</v>
      </c>
      <c r="E45" s="19">
        <f>D45/C45*100</f>
        <v>16.315533179194933</v>
      </c>
      <c r="F45" s="19" t="e">
        <f>D45/H45*100</f>
        <v>#DIV/0!</v>
      </c>
    </row>
    <row r="46" spans="1:6" ht="15.75" x14ac:dyDescent="0.25">
      <c r="A46" s="6" t="s">
        <v>42</v>
      </c>
      <c r="B46" s="49" t="s">
        <v>74</v>
      </c>
      <c r="C46" s="26">
        <f>5275.603405+134.62411</f>
        <v>5410.2275149999996</v>
      </c>
      <c r="D46" s="50">
        <v>963.54832999999996</v>
      </c>
      <c r="E46" s="20">
        <f>D46/C46*100</f>
        <v>17.80975619469859</v>
      </c>
      <c r="F46" s="20" t="e">
        <f>D46/H46*100</f>
        <v>#DIV/0!</v>
      </c>
    </row>
    <row r="47" spans="1:6" ht="15.75" x14ac:dyDescent="0.25">
      <c r="A47" s="6" t="s">
        <v>43</v>
      </c>
      <c r="B47" s="49" t="s">
        <v>44</v>
      </c>
      <c r="C47" s="26">
        <f>606+24.744724</f>
        <v>630.74472400000002</v>
      </c>
      <c r="D47" s="51">
        <v>22.0685</v>
      </c>
      <c r="E47" s="51">
        <f>D47/C47*100</f>
        <v>3.4988005702287892</v>
      </c>
      <c r="F47" s="20" t="e">
        <f>D47/H47*100</f>
        <v>#DIV/0!</v>
      </c>
    </row>
    <row r="48" spans="1:6" ht="15.75" x14ac:dyDescent="0.25">
      <c r="A48" s="4">
        <v>2</v>
      </c>
      <c r="B48" s="28" t="s">
        <v>45</v>
      </c>
      <c r="C48" s="14"/>
      <c r="D48" s="21"/>
      <c r="E48" s="21"/>
      <c r="F48" s="21"/>
    </row>
    <row r="49" spans="1:6" ht="31.5" x14ac:dyDescent="0.25">
      <c r="A49" s="4">
        <v>3</v>
      </c>
      <c r="B49" s="28" t="s">
        <v>46</v>
      </c>
      <c r="C49" s="24">
        <f>C50+C51</f>
        <v>170</v>
      </c>
      <c r="D49" s="22">
        <f>D50+D51</f>
        <v>0</v>
      </c>
      <c r="E49" s="22">
        <f>D49/C49*100</f>
        <v>0</v>
      </c>
      <c r="F49" s="22">
        <f>D49/21.17*100</f>
        <v>0</v>
      </c>
    </row>
    <row r="50" spans="1:6" ht="15.75" x14ac:dyDescent="0.25">
      <c r="A50" s="6" t="s">
        <v>47</v>
      </c>
      <c r="B50" s="49" t="s">
        <v>48</v>
      </c>
      <c r="C50" s="18"/>
      <c r="D50" s="18"/>
      <c r="E50" s="20"/>
      <c r="F50" s="21"/>
    </row>
    <row r="51" spans="1:6" ht="15.75" x14ac:dyDescent="0.25">
      <c r="A51" s="6" t="s">
        <v>49</v>
      </c>
      <c r="B51" s="49" t="s">
        <v>50</v>
      </c>
      <c r="C51" s="23">
        <v>170</v>
      </c>
      <c r="D51" s="18">
        <v>0</v>
      </c>
      <c r="E51" s="23">
        <f>D51/C51*100</f>
        <v>0</v>
      </c>
      <c r="F51" s="23" t="e">
        <f>D51/H51*100</f>
        <v>#DIV/0!</v>
      </c>
    </row>
    <row r="52" spans="1:6" ht="15.75" x14ac:dyDescent="0.25">
      <c r="A52" s="4">
        <v>4</v>
      </c>
      <c r="B52" s="28" t="s">
        <v>51</v>
      </c>
      <c r="C52" s="14"/>
      <c r="D52" s="21"/>
      <c r="E52" s="21"/>
      <c r="F52" s="21"/>
    </row>
    <row r="53" spans="1:6" ht="15.75" x14ac:dyDescent="0.25">
      <c r="A53" s="4">
        <v>5</v>
      </c>
      <c r="B53" s="28" t="s">
        <v>52</v>
      </c>
      <c r="C53" s="14">
        <f>C54+C55</f>
        <v>25.5</v>
      </c>
      <c r="D53" s="14">
        <f>D54+D55</f>
        <v>25.5</v>
      </c>
      <c r="E53" s="24">
        <f>E55</f>
        <v>100</v>
      </c>
      <c r="F53" s="22" t="e">
        <f>D53/H53*100</f>
        <v>#DIV/0!</v>
      </c>
    </row>
    <row r="54" spans="1:6" ht="15.75" x14ac:dyDescent="0.25">
      <c r="A54" s="6" t="s">
        <v>53</v>
      </c>
      <c r="B54" s="49" t="s">
        <v>48</v>
      </c>
      <c r="C54" s="14"/>
      <c r="D54" s="21"/>
      <c r="E54" s="21"/>
      <c r="F54" s="21"/>
    </row>
    <row r="55" spans="1:6" ht="15.75" x14ac:dyDescent="0.25">
      <c r="A55" s="6" t="s">
        <v>54</v>
      </c>
      <c r="B55" s="49" t="s">
        <v>50</v>
      </c>
      <c r="C55" s="18">
        <f>17+8.5</f>
        <v>25.5</v>
      </c>
      <c r="D55" s="18">
        <f>17+8.5</f>
        <v>25.5</v>
      </c>
      <c r="E55" s="23">
        <f>D55/C55*100</f>
        <v>100</v>
      </c>
      <c r="F55" s="23" t="e">
        <f>D55/H55*100</f>
        <v>#DIV/0!</v>
      </c>
    </row>
    <row r="56" spans="1:6" ht="15.75" x14ac:dyDescent="0.25">
      <c r="A56" s="52">
        <v>6</v>
      </c>
      <c r="B56" s="53" t="s">
        <v>55</v>
      </c>
      <c r="C56" s="54">
        <f>C57+C58</f>
        <v>7170.9568440000003</v>
      </c>
      <c r="D56" s="55">
        <f>D57+D58</f>
        <v>429.60172299999999</v>
      </c>
      <c r="E56" s="56">
        <f>D56/C56*100</f>
        <v>5.9908563438009166</v>
      </c>
      <c r="F56" s="56" t="e">
        <f>D56/H56*100</f>
        <v>#DIV/0!</v>
      </c>
    </row>
    <row r="57" spans="1:6" ht="15.75" x14ac:dyDescent="0.25">
      <c r="A57" s="57" t="s">
        <v>56</v>
      </c>
      <c r="B57" s="58" t="s">
        <v>48</v>
      </c>
      <c r="C57" s="59">
        <f>1708+75.381129</f>
        <v>1783.3811290000001</v>
      </c>
      <c r="D57" s="60">
        <v>329.70072299999998</v>
      </c>
      <c r="E57" s="61">
        <f>D57/C57*100</f>
        <v>18.48739552295666</v>
      </c>
      <c r="F57" s="61" t="e">
        <f>D57/H57*100</f>
        <v>#DIV/0!</v>
      </c>
    </row>
    <row r="58" spans="1:6" ht="15.75" x14ac:dyDescent="0.25">
      <c r="A58" s="57" t="s">
        <v>57</v>
      </c>
      <c r="B58" s="58" t="s">
        <v>50</v>
      </c>
      <c r="C58" s="59">
        <f>3292+205.575715+1890</f>
        <v>5387.5757149999999</v>
      </c>
      <c r="D58" s="60">
        <v>99.900999999999996</v>
      </c>
      <c r="E58" s="61">
        <f>D58/C58*100</f>
        <v>1.8542848450715461</v>
      </c>
      <c r="F58" s="61"/>
    </row>
    <row r="59" spans="1:6" ht="15.75" x14ac:dyDescent="0.25">
      <c r="A59" s="4">
        <v>7</v>
      </c>
      <c r="B59" s="28" t="s">
        <v>58</v>
      </c>
      <c r="C59" s="22">
        <f>C61</f>
        <v>450</v>
      </c>
      <c r="D59" s="14">
        <f>D60+D61</f>
        <v>0</v>
      </c>
      <c r="E59" s="24">
        <f>D59/C59*100</f>
        <v>0</v>
      </c>
      <c r="F59" s="24">
        <f>D59/(20.48)*100</f>
        <v>0</v>
      </c>
    </row>
    <row r="60" spans="1:6" ht="15.75" x14ac:dyDescent="0.25">
      <c r="A60" s="6" t="s">
        <v>59</v>
      </c>
      <c r="B60" s="49" t="s">
        <v>48</v>
      </c>
      <c r="C60" s="26"/>
      <c r="D60" s="14"/>
      <c r="E60" s="21"/>
      <c r="F60" s="25"/>
    </row>
    <row r="61" spans="1:6" ht="15.75" x14ac:dyDescent="0.25">
      <c r="A61" s="6" t="s">
        <v>60</v>
      </c>
      <c r="B61" s="49" t="s">
        <v>50</v>
      </c>
      <c r="C61" s="26">
        <v>450</v>
      </c>
      <c r="D61" s="18">
        <v>0</v>
      </c>
      <c r="E61" s="23">
        <f>D61/C61*100</f>
        <v>0</v>
      </c>
      <c r="F61" s="23">
        <f>(D61/20.48)*100</f>
        <v>0</v>
      </c>
    </row>
    <row r="62" spans="1:6" ht="18.75" x14ac:dyDescent="0.3">
      <c r="A62" s="4">
        <v>8</v>
      </c>
      <c r="B62" s="28" t="s">
        <v>61</v>
      </c>
      <c r="C62" s="29"/>
      <c r="D62" s="27"/>
      <c r="E62" s="27"/>
      <c r="F62" s="27"/>
    </row>
    <row r="63" spans="1:6" ht="32.25" x14ac:dyDescent="0.3">
      <c r="A63" s="4">
        <v>9</v>
      </c>
      <c r="B63" s="28" t="s">
        <v>62</v>
      </c>
      <c r="C63" s="29"/>
      <c r="D63" s="27"/>
      <c r="E63" s="27"/>
      <c r="F63" s="27"/>
    </row>
    <row r="64" spans="1:6" ht="18.75" x14ac:dyDescent="0.3">
      <c r="A64" s="4">
        <v>10</v>
      </c>
      <c r="B64" s="28" t="s">
        <v>63</v>
      </c>
      <c r="C64" s="29"/>
      <c r="D64" s="27"/>
      <c r="E64" s="27"/>
      <c r="F64" s="27"/>
    </row>
    <row r="65" spans="1:6" ht="18.75" x14ac:dyDescent="0.3">
      <c r="A65" s="4" t="s">
        <v>33</v>
      </c>
      <c r="B65" s="28" t="s">
        <v>64</v>
      </c>
      <c r="C65" s="29"/>
      <c r="D65" s="27"/>
      <c r="E65" s="27"/>
      <c r="F65" s="27"/>
    </row>
    <row r="66" spans="1:6" ht="18.75" x14ac:dyDescent="0.3">
      <c r="A66" s="4" t="s">
        <v>37</v>
      </c>
      <c r="B66" s="28" t="s">
        <v>65</v>
      </c>
      <c r="C66" s="29"/>
      <c r="D66" s="27"/>
      <c r="E66" s="27"/>
      <c r="F66" s="27"/>
    </row>
  </sheetData>
  <mergeCells count="13">
    <mergeCell ref="E12:F12"/>
    <mergeCell ref="C6:F6"/>
    <mergeCell ref="A7:F7"/>
    <mergeCell ref="A8:F8"/>
    <mergeCell ref="A9:F9"/>
    <mergeCell ref="A10:F10"/>
    <mergeCell ref="A11:F11"/>
    <mergeCell ref="C5:F5"/>
    <mergeCell ref="A2:F2"/>
    <mergeCell ref="A3:B3"/>
    <mergeCell ref="C3:F3"/>
    <mergeCell ref="A4:B4"/>
    <mergeCell ref="C4:F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QUY 2</vt:lpstr>
      <vt:lpstr>Sheet1</vt:lpstr>
      <vt:lpstr>'QUY 2'!Print_Area</vt:lpstr>
      <vt:lpstr>'QUY 2'!Print_Titles</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cp:lastPrinted>2023-07-11T04:04:14Z</cp:lastPrinted>
  <dcterms:created xsi:type="dcterms:W3CDTF">2022-07-14T00:54:11Z</dcterms:created>
  <dcterms:modified xsi:type="dcterms:W3CDTF">2023-07-11T04:08:50Z</dcterms:modified>
</cp:coreProperties>
</file>